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8235"/>
  </bookViews>
  <sheets>
    <sheet name="Sheet1" sheetId="1" r:id="rId1"/>
  </sheets>
  <definedNames>
    <definedName name="_nam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N56" i="1"/>
  <c r="P56" i="1" s="1"/>
  <c r="M56" i="1"/>
  <c r="O56" i="1" s="1"/>
  <c r="K56" i="1"/>
  <c r="J56" i="1"/>
  <c r="L56" i="1" s="1"/>
  <c r="I56" i="1"/>
  <c r="O55" i="1"/>
  <c r="N55" i="1"/>
  <c r="P55" i="1" s="1"/>
  <c r="M55" i="1"/>
  <c r="K55" i="1"/>
  <c r="I55" i="1"/>
  <c r="J55" i="1" s="1"/>
  <c r="L55" i="1" s="1"/>
  <c r="P54" i="1"/>
  <c r="N54" i="1"/>
  <c r="M54" i="1"/>
  <c r="O54" i="1" s="1"/>
  <c r="L54" i="1"/>
  <c r="K54" i="1"/>
  <c r="J54" i="1"/>
  <c r="I54" i="1"/>
  <c r="P53" i="1"/>
  <c r="N53" i="1"/>
  <c r="M53" i="1"/>
  <c r="O53" i="1" s="1"/>
  <c r="I53" i="1"/>
  <c r="H52" i="1"/>
  <c r="E52" i="1"/>
  <c r="B52" i="1"/>
  <c r="B53" i="1" s="1"/>
  <c r="B54" i="1" s="1"/>
  <c r="B55" i="1" s="1"/>
  <c r="B56" i="1" s="1"/>
  <c r="O48" i="1"/>
  <c r="N48" i="1"/>
  <c r="P48" i="1" s="1"/>
  <c r="M48" i="1"/>
  <c r="K48" i="1"/>
  <c r="I48" i="1"/>
  <c r="J48" i="1" s="1"/>
  <c r="L48" i="1" s="1"/>
  <c r="P47" i="1"/>
  <c r="O47" i="1"/>
  <c r="N47" i="1"/>
  <c r="M47" i="1"/>
  <c r="L47" i="1"/>
  <c r="K47" i="1"/>
  <c r="J47" i="1"/>
  <c r="I47" i="1"/>
  <c r="P46" i="1"/>
  <c r="N46" i="1"/>
  <c r="M46" i="1"/>
  <c r="O46" i="1" s="1"/>
  <c r="I46" i="1"/>
  <c r="N45" i="1"/>
  <c r="P45" i="1" s="1"/>
  <c r="M45" i="1"/>
  <c r="O45" i="1" s="1"/>
  <c r="J45" i="1"/>
  <c r="L45" i="1" s="1"/>
  <c r="I45" i="1"/>
  <c r="K45" i="1" s="1"/>
  <c r="O44" i="1"/>
  <c r="N44" i="1"/>
  <c r="P44" i="1" s="1"/>
  <c r="M44" i="1"/>
  <c r="K44" i="1"/>
  <c r="I44" i="1"/>
  <c r="J44" i="1" s="1"/>
  <c r="L44" i="1" s="1"/>
  <c r="P43" i="1"/>
  <c r="O43" i="1"/>
  <c r="N43" i="1"/>
  <c r="M43" i="1"/>
  <c r="L43" i="1"/>
  <c r="K43" i="1"/>
  <c r="J43" i="1"/>
  <c r="I43" i="1"/>
  <c r="I42" i="1"/>
  <c r="H42" i="1"/>
  <c r="E42" i="1"/>
  <c r="N41" i="1"/>
  <c r="P41" i="1" s="1"/>
  <c r="M41" i="1"/>
  <c r="O41" i="1" s="1"/>
  <c r="J41" i="1"/>
  <c r="L41" i="1" s="1"/>
  <c r="I41" i="1"/>
  <c r="K41" i="1" s="1"/>
  <c r="O40" i="1"/>
  <c r="N40" i="1"/>
  <c r="P40" i="1" s="1"/>
  <c r="M40" i="1"/>
  <c r="K40" i="1"/>
  <c r="I40" i="1"/>
  <c r="J40" i="1" s="1"/>
  <c r="L40" i="1" s="1"/>
  <c r="P39" i="1"/>
  <c r="O39" i="1"/>
  <c r="N39" i="1"/>
  <c r="M39" i="1"/>
  <c r="L39" i="1"/>
  <c r="K39" i="1"/>
  <c r="J39" i="1"/>
  <c r="I39" i="1"/>
  <c r="P38" i="1"/>
  <c r="N38" i="1"/>
  <c r="M38" i="1"/>
  <c r="O38" i="1" s="1"/>
  <c r="I38" i="1"/>
  <c r="N37" i="1"/>
  <c r="P37" i="1" s="1"/>
  <c r="M37" i="1"/>
  <c r="O37" i="1" s="1"/>
  <c r="J37" i="1"/>
  <c r="L37" i="1" s="1"/>
  <c r="I37" i="1"/>
  <c r="K37" i="1" s="1"/>
  <c r="O36" i="1"/>
  <c r="N36" i="1"/>
  <c r="P36" i="1" s="1"/>
  <c r="M36" i="1"/>
  <c r="K36" i="1"/>
  <c r="I36" i="1"/>
  <c r="H35" i="1"/>
  <c r="E35" i="1"/>
  <c r="P34" i="1"/>
  <c r="N34" i="1"/>
  <c r="M34" i="1"/>
  <c r="O34" i="1" s="1"/>
  <c r="I34" i="1"/>
  <c r="N33" i="1"/>
  <c r="P33" i="1" s="1"/>
  <c r="M33" i="1"/>
  <c r="O33" i="1" s="1"/>
  <c r="J33" i="1"/>
  <c r="L33" i="1" s="1"/>
  <c r="I33" i="1"/>
  <c r="K33" i="1" s="1"/>
  <c r="O32" i="1"/>
  <c r="N32" i="1"/>
  <c r="P32" i="1" s="1"/>
  <c r="M32" i="1"/>
  <c r="K32" i="1"/>
  <c r="I32" i="1"/>
  <c r="J32" i="1" s="1"/>
  <c r="L32" i="1" s="1"/>
  <c r="P31" i="1"/>
  <c r="O31" i="1"/>
  <c r="N31" i="1"/>
  <c r="M31" i="1"/>
  <c r="L31" i="1"/>
  <c r="K31" i="1"/>
  <c r="J31" i="1"/>
  <c r="I31" i="1"/>
  <c r="P30" i="1"/>
  <c r="N30" i="1"/>
  <c r="M30" i="1"/>
  <c r="O30" i="1" s="1"/>
  <c r="I30" i="1"/>
  <c r="N29" i="1"/>
  <c r="P29" i="1" s="1"/>
  <c r="M29" i="1"/>
  <c r="O29" i="1" s="1"/>
  <c r="J29" i="1"/>
  <c r="I29" i="1"/>
  <c r="K29" i="1" s="1"/>
  <c r="H28" i="1"/>
  <c r="E28" i="1"/>
  <c r="P27" i="1"/>
  <c r="N27" i="1"/>
  <c r="M27" i="1"/>
  <c r="O27" i="1" s="1"/>
  <c r="J27" i="1"/>
  <c r="L27" i="1" s="1"/>
  <c r="I27" i="1"/>
  <c r="K27" i="1" s="1"/>
  <c r="N26" i="1"/>
  <c r="P26" i="1" s="1"/>
  <c r="M26" i="1"/>
  <c r="O26" i="1" s="1"/>
  <c r="K26" i="1"/>
  <c r="I26" i="1"/>
  <c r="J26" i="1" s="1"/>
  <c r="L26" i="1" s="1"/>
  <c r="P25" i="1"/>
  <c r="O25" i="1"/>
  <c r="N25" i="1"/>
  <c r="M25" i="1"/>
  <c r="L25" i="1"/>
  <c r="K25" i="1"/>
  <c r="J25" i="1"/>
  <c r="I25" i="1"/>
  <c r="P24" i="1"/>
  <c r="N24" i="1"/>
  <c r="M24" i="1"/>
  <c r="O24" i="1" s="1"/>
  <c r="I24" i="1"/>
  <c r="J24" i="1" s="1"/>
  <c r="L24" i="1" s="1"/>
  <c r="N23" i="1"/>
  <c r="P23" i="1" s="1"/>
  <c r="M23" i="1"/>
  <c r="O23" i="1" s="1"/>
  <c r="L23" i="1"/>
  <c r="J23" i="1"/>
  <c r="I23" i="1"/>
  <c r="K23" i="1" s="1"/>
  <c r="N22" i="1"/>
  <c r="P22" i="1" s="1"/>
  <c r="M22" i="1"/>
  <c r="O22" i="1" s="1"/>
  <c r="I22" i="1"/>
  <c r="H21" i="1"/>
  <c r="E21" i="1"/>
  <c r="N20" i="1"/>
  <c r="P20" i="1" s="1"/>
  <c r="M20" i="1"/>
  <c r="O20" i="1" s="1"/>
  <c r="K20" i="1"/>
  <c r="I20" i="1"/>
  <c r="J20" i="1" s="1"/>
  <c r="L20" i="1" s="1"/>
  <c r="P19" i="1"/>
  <c r="N19" i="1"/>
  <c r="M19" i="1"/>
  <c r="O19" i="1" s="1"/>
  <c r="J19" i="1"/>
  <c r="L19" i="1" s="1"/>
  <c r="I19" i="1"/>
  <c r="K19" i="1" s="1"/>
  <c r="N18" i="1"/>
  <c r="P18" i="1" s="1"/>
  <c r="M18" i="1"/>
  <c r="O18" i="1" s="1"/>
  <c r="K18" i="1"/>
  <c r="I18" i="1"/>
  <c r="J18" i="1" s="1"/>
  <c r="L18" i="1" s="1"/>
  <c r="P17" i="1"/>
  <c r="N17" i="1"/>
  <c r="M17" i="1"/>
  <c r="O17" i="1" s="1"/>
  <c r="J17" i="1"/>
  <c r="L17" i="1" s="1"/>
  <c r="I17" i="1"/>
  <c r="K17" i="1" s="1"/>
  <c r="N16" i="1"/>
  <c r="P16" i="1" s="1"/>
  <c r="M16" i="1"/>
  <c r="O16" i="1" s="1"/>
  <c r="K16" i="1"/>
  <c r="I16" i="1"/>
  <c r="J16" i="1" s="1"/>
  <c r="L16" i="1" s="1"/>
  <c r="P15" i="1"/>
  <c r="N15" i="1"/>
  <c r="M15" i="1"/>
  <c r="O15" i="1" s="1"/>
  <c r="J15" i="1"/>
  <c r="J14" i="1" s="1"/>
  <c r="I15" i="1"/>
  <c r="K15" i="1" s="1"/>
  <c r="I14" i="1"/>
  <c r="F14" i="1" s="1"/>
  <c r="H14" i="1"/>
  <c r="G14" i="1"/>
  <c r="E14" i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R13" i="1"/>
  <c r="S13" i="1" s="1"/>
  <c r="T13" i="1" l="1"/>
  <c r="U13" i="1" s="1"/>
  <c r="M14" i="1"/>
  <c r="O14" i="1" s="1"/>
  <c r="K34" i="1"/>
  <c r="J34" i="1"/>
  <c r="L34" i="1" s="1"/>
  <c r="K42" i="1"/>
  <c r="N14" i="1"/>
  <c r="P14" i="1" s="1"/>
  <c r="L15" i="1"/>
  <c r="M21" i="1"/>
  <c r="I35" i="1"/>
  <c r="J22" i="1"/>
  <c r="I21" i="1"/>
  <c r="F21" i="1" s="1"/>
  <c r="K30" i="1"/>
  <c r="I28" i="1"/>
  <c r="J30" i="1"/>
  <c r="L30" i="1" s="1"/>
  <c r="K38" i="1"/>
  <c r="J38" i="1"/>
  <c r="L38" i="1" s="1"/>
  <c r="F42" i="1"/>
  <c r="K46" i="1"/>
  <c r="J46" i="1"/>
  <c r="L46" i="1" s="1"/>
  <c r="K53" i="1"/>
  <c r="J53" i="1"/>
  <c r="I52" i="1"/>
  <c r="F52" i="1" s="1"/>
  <c r="L14" i="1"/>
  <c r="K14" i="1"/>
  <c r="K21" i="1"/>
  <c r="K22" i="1"/>
  <c r="K24" i="1"/>
  <c r="L29" i="1"/>
  <c r="M52" i="1"/>
  <c r="J36" i="1"/>
  <c r="L22" i="1" l="1"/>
  <c r="J21" i="1"/>
  <c r="O52" i="1"/>
  <c r="J35" i="1"/>
  <c r="L36" i="1"/>
  <c r="M42" i="1"/>
  <c r="O42" i="1" s="1"/>
  <c r="O21" i="1"/>
  <c r="F35" i="1"/>
  <c r="K35" i="1"/>
  <c r="J28" i="1"/>
  <c r="F28" i="1"/>
  <c r="K28" i="1"/>
  <c r="K52" i="1"/>
  <c r="L53" i="1"/>
  <c r="J52" i="1"/>
  <c r="J42" i="1"/>
  <c r="V13" i="1"/>
  <c r="G52" i="1" l="1"/>
  <c r="L52" i="1"/>
  <c r="M28" i="1"/>
  <c r="O28" i="1" s="1"/>
  <c r="G35" i="1"/>
  <c r="L35" i="1"/>
  <c r="G21" i="1"/>
  <c r="L21" i="1"/>
  <c r="G28" i="1"/>
  <c r="L28" i="1"/>
  <c r="W13" i="1"/>
  <c r="G42" i="1"/>
  <c r="L42" i="1"/>
  <c r="O35" i="1"/>
  <c r="M35" i="1"/>
  <c r="X13" i="1" l="1"/>
  <c r="N21" i="1"/>
  <c r="P21" i="1" s="1"/>
  <c r="N42" i="1"/>
  <c r="P42" i="1" s="1"/>
  <c r="N28" i="1"/>
  <c r="P28" i="1" s="1"/>
  <c r="N35" i="1"/>
  <c r="P35" i="1" s="1"/>
  <c r="N52" i="1"/>
  <c r="P52" i="1" s="1"/>
  <c r="Y13" i="1" l="1"/>
  <c r="Z13" i="1" l="1"/>
  <c r="AA13" i="1" l="1"/>
  <c r="AB13" i="1" l="1"/>
  <c r="AC13" i="1" l="1"/>
  <c r="AC11" i="1" s="1"/>
  <c r="AD13" i="1" l="1"/>
  <c r="AD11" i="1" s="1"/>
  <c r="AE13" i="1" l="1"/>
  <c r="AE11" i="1" s="1"/>
  <c r="AF13" i="1" l="1"/>
  <c r="AF11" i="1" s="1"/>
  <c r="AG13" i="1" l="1"/>
  <c r="AG11" i="1" s="1"/>
  <c r="AH13" i="1" l="1"/>
  <c r="AH11" i="1" s="1"/>
  <c r="AI13" i="1" l="1"/>
  <c r="AI11" i="1" s="1"/>
  <c r="AJ13" i="1" l="1"/>
  <c r="AJ11" i="1" s="1"/>
  <c r="AK13" i="1" l="1"/>
  <c r="AK11" i="1" s="1"/>
  <c r="AL13" i="1" l="1"/>
  <c r="AL11" i="1" s="1"/>
  <c r="AM13" i="1" l="1"/>
  <c r="AM11" i="1" s="1"/>
  <c r="AN13" i="1" l="1"/>
  <c r="AN11" i="1" s="1"/>
  <c r="AO13" i="1" l="1"/>
  <c r="AO11" i="1" s="1"/>
  <c r="AP13" i="1" l="1"/>
  <c r="AP11" i="1" s="1"/>
  <c r="AQ13" i="1" l="1"/>
  <c r="AQ11" i="1" s="1"/>
  <c r="AR13" i="1" l="1"/>
  <c r="AR11" i="1" s="1"/>
  <c r="AS13" i="1" l="1"/>
  <c r="AS11" i="1" s="1"/>
  <c r="AT13" i="1" l="1"/>
  <c r="AT11" i="1" s="1"/>
  <c r="AU13" i="1" l="1"/>
  <c r="AU11" i="1" s="1"/>
  <c r="AV13" i="1" l="1"/>
  <c r="AV11" i="1" s="1"/>
  <c r="AW13" i="1" l="1"/>
  <c r="AX13" i="1" l="1"/>
  <c r="AY13" i="1" l="1"/>
  <c r="AZ13" i="1" l="1"/>
  <c r="BA13" i="1" l="1"/>
  <c r="BB13" i="1" l="1"/>
  <c r="BC13" i="1" l="1"/>
  <c r="BD13" i="1" l="1"/>
  <c r="BE13" i="1" l="1"/>
  <c r="BF13" i="1" l="1"/>
  <c r="BG13" i="1" l="1"/>
  <c r="BH13" i="1" l="1"/>
  <c r="BH11" i="1" s="1"/>
  <c r="BI13" i="1" l="1"/>
  <c r="BI11" i="1" s="1"/>
  <c r="BJ13" i="1" l="1"/>
  <c r="BJ11" i="1" s="1"/>
  <c r="BK13" i="1" l="1"/>
  <c r="BK11" i="1" s="1"/>
  <c r="BL13" i="1" l="1"/>
  <c r="BL11" i="1" s="1"/>
  <c r="BM13" i="1" l="1"/>
  <c r="BM11" i="1" s="1"/>
  <c r="BN13" i="1" l="1"/>
  <c r="BN11" i="1" s="1"/>
  <c r="BO13" i="1" l="1"/>
  <c r="BO11" i="1" s="1"/>
  <c r="BP13" i="1" l="1"/>
  <c r="BP11" i="1" s="1"/>
  <c r="BQ13" i="1" l="1"/>
  <c r="BQ11" i="1" s="1"/>
  <c r="BR13" i="1" l="1"/>
  <c r="BR11" i="1" s="1"/>
  <c r="BS13" i="1" l="1"/>
  <c r="BS11" i="1" s="1"/>
  <c r="BT13" i="1" l="1"/>
  <c r="BT11" i="1" s="1"/>
  <c r="BU13" i="1" l="1"/>
  <c r="BU11" i="1" s="1"/>
  <c r="BV13" i="1" l="1"/>
  <c r="BV11" i="1" s="1"/>
  <c r="BW13" i="1" l="1"/>
  <c r="BW11" i="1" s="1"/>
  <c r="BX13" i="1" l="1"/>
  <c r="BX11" i="1" s="1"/>
  <c r="BY13" i="1" l="1"/>
  <c r="BZ13" i="1" l="1"/>
  <c r="CA13" i="1" l="1"/>
  <c r="CB13" i="1" l="1"/>
  <c r="CC13" i="1" l="1"/>
  <c r="CD13" i="1" l="1"/>
  <c r="CE13" i="1" l="1"/>
  <c r="CF13" i="1" l="1"/>
  <c r="CG13" i="1" l="1"/>
  <c r="CH13" i="1" l="1"/>
  <c r="CI13" i="1" l="1"/>
  <c r="CJ13" i="1" l="1"/>
  <c r="CK13" i="1" l="1"/>
  <c r="CL13" i="1" l="1"/>
  <c r="CM13" i="1" l="1"/>
  <c r="CN13" i="1" l="1"/>
  <c r="CO13" i="1" l="1"/>
  <c r="CP13" i="1" l="1"/>
  <c r="CQ13" i="1" l="1"/>
  <c r="CR13" i="1" l="1"/>
  <c r="CS13" i="1" l="1"/>
  <c r="CT13" i="1" l="1"/>
  <c r="CU13" i="1" l="1"/>
  <c r="CV13" i="1" l="1"/>
  <c r="CW13" i="1" l="1"/>
  <c r="CX13" i="1" l="1"/>
  <c r="CY13" i="1" l="1"/>
  <c r="CZ13" i="1" l="1"/>
  <c r="DA13" i="1" l="1"/>
  <c r="DB13" i="1" l="1"/>
  <c r="DC13" i="1" l="1"/>
  <c r="DD13" i="1" l="1"/>
  <c r="DE13" i="1" l="1"/>
  <c r="DF13" i="1" l="1"/>
  <c r="DG13" i="1" l="1"/>
  <c r="DH13" i="1" l="1"/>
  <c r="DI13" i="1" l="1"/>
  <c r="DJ13" i="1" l="1"/>
  <c r="DK13" i="1" l="1"/>
  <c r="DL13" i="1" l="1"/>
  <c r="DM13" i="1" l="1"/>
  <c r="DN13" i="1" l="1"/>
  <c r="DO13" i="1" l="1"/>
  <c r="DP13" i="1" l="1"/>
  <c r="DQ13" i="1" l="1"/>
  <c r="DR13" i="1" l="1"/>
  <c r="DS13" i="1" l="1"/>
  <c r="DT13" i="1" l="1"/>
  <c r="DT11" i="1" s="1"/>
  <c r="DU13" i="1" l="1"/>
  <c r="DU11" i="1" s="1"/>
  <c r="DV13" i="1" l="1"/>
  <c r="DV11" i="1" s="1"/>
  <c r="DW13" i="1" l="1"/>
  <c r="DW11" i="1" s="1"/>
  <c r="DX13" i="1" l="1"/>
  <c r="DX11" i="1" s="1"/>
  <c r="DY13" i="1" l="1"/>
  <c r="DY11" i="1" s="1"/>
  <c r="DZ13" i="1" l="1"/>
  <c r="DZ11" i="1" s="1"/>
  <c r="EA13" i="1" l="1"/>
  <c r="EA11" i="1" s="1"/>
  <c r="EB13" i="1" l="1"/>
  <c r="EB11" i="1" s="1"/>
  <c r="EC13" i="1" l="1"/>
  <c r="EC11" i="1" s="1"/>
  <c r="ED13" i="1" l="1"/>
  <c r="ED11" i="1" s="1"/>
  <c r="EE13" i="1" l="1"/>
  <c r="EE11" i="1" s="1"/>
  <c r="EF13" i="1" l="1"/>
  <c r="EF11" i="1" s="1"/>
  <c r="EG13" i="1" l="1"/>
  <c r="EG11" i="1" s="1"/>
</calcChain>
</file>

<file path=xl/sharedStrings.xml><?xml version="1.0" encoding="utf-8"?>
<sst xmlns="http://schemas.openxmlformats.org/spreadsheetml/2006/main" count="63" uniqueCount="31">
  <si>
    <t>Today's Date</t>
  </si>
  <si>
    <t>Project Manager</t>
  </si>
  <si>
    <t>Week Starts from</t>
  </si>
  <si>
    <t>Monday</t>
  </si>
  <si>
    <t>Start Date</t>
  </si>
  <si>
    <t>WBS</t>
  </si>
  <si>
    <t>Tasks Name</t>
  </si>
  <si>
    <t>Assigned to:</t>
  </si>
  <si>
    <t>Date</t>
  </si>
  <si>
    <t>Duration</t>
  </si>
  <si>
    <t>Act. Duration</t>
  </si>
  <si>
    <t>Complete</t>
  </si>
  <si>
    <t xml:space="preserve">Projected End </t>
  </si>
  <si>
    <t>Actual End</t>
  </si>
  <si>
    <t>Assigned</t>
  </si>
  <si>
    <t>Act. Assigned</t>
  </si>
  <si>
    <t>Act. Complete</t>
  </si>
  <si>
    <t>Remaining</t>
  </si>
  <si>
    <t>Act. Remaining</t>
  </si>
  <si>
    <t>Project 1</t>
  </si>
  <si>
    <r>
      <t>Sub Project (</t>
    </r>
    <r>
      <rPr>
        <b/>
        <sz val="10"/>
        <color theme="1"/>
        <rFont val="Calibri"/>
        <family val="2"/>
        <scheme val="minor"/>
      </rPr>
      <t>Level 1)</t>
    </r>
  </si>
  <si>
    <t>Nick</t>
  </si>
  <si>
    <r>
      <t>Sub Project (</t>
    </r>
    <r>
      <rPr>
        <b/>
        <sz val="10"/>
        <color theme="1"/>
        <rFont val="Calibri"/>
        <family val="2"/>
        <scheme val="minor"/>
      </rPr>
      <t>Level 2)</t>
    </r>
  </si>
  <si>
    <r>
      <t>Sub Project (</t>
    </r>
    <r>
      <rPr>
        <b/>
        <sz val="10"/>
        <color theme="1"/>
        <rFont val="Calibri"/>
        <family val="2"/>
        <scheme val="minor"/>
      </rPr>
      <t>Level 3)</t>
    </r>
  </si>
  <si>
    <r>
      <t>Sub Project (</t>
    </r>
    <r>
      <rPr>
        <b/>
        <sz val="10"/>
        <color theme="1"/>
        <rFont val="Calibri"/>
        <family val="2"/>
        <scheme val="minor"/>
      </rPr>
      <t>Level 4)</t>
    </r>
  </si>
  <si>
    <t>Project 2</t>
  </si>
  <si>
    <t>Project 3</t>
  </si>
  <si>
    <t>Project 4</t>
  </si>
  <si>
    <t>Project 5</t>
  </si>
  <si>
    <r>
      <t>TEMPLATE ROWS</t>
    </r>
    <r>
      <rPr>
        <sz val="12"/>
        <color theme="1"/>
        <rFont val="Calibri"/>
        <family val="2"/>
        <scheme val="minor"/>
      </rPr>
      <t xml:space="preserve"> (do not modify)</t>
    </r>
  </si>
  <si>
    <t>Grantt Template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</si>
</sst>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mmm\ yyyy\,\ dddd"/>
    <numFmt numFmtId="165" formatCode="dd\ ddd"/>
  </numFmts>
  <fonts count="12" x14ac:knownFonts="1">
    <font>
      <sz val="11"/>
      <color theme="1"/>
      <name val="Calibri"/>
      <family val="2"/>
      <scheme val="minor"/>
    </font>
    <font>
      <sz val="24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-0.249977111117893"/>
      <name val="Arial"/>
      <family val="2"/>
    </font>
    <font>
      <sz val="7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textRotation="90"/>
    </xf>
    <xf numFmtId="0" fontId="2" fillId="0" borderId="0" xfId="0" applyFont="1" applyFill="1" applyAlignment="1">
      <alignment textRotation="90"/>
    </xf>
    <xf numFmtId="165" fontId="8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9" fillId="3" borderId="4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14" fontId="2" fillId="3" borderId="0" xfId="0" applyNumberFormat="1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3" borderId="0" xfId="0" applyNumberFormat="1" applyFont="1" applyFill="1" applyAlignment="1" applyProtection="1">
      <alignment horizontal="center" vertical="center"/>
      <protection locked="0"/>
    </xf>
    <xf numFmtId="9" fontId="2" fillId="3" borderId="0" xfId="0" applyNumberFormat="1" applyFont="1" applyFill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14" fontId="2" fillId="2" borderId="4" xfId="0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9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0" borderId="4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2" borderId="5" xfId="0" applyFont="1" applyFill="1" applyBorder="1" applyAlignment="1" applyProtection="1">
      <alignment horizontal="left" vertical="center" indent="2"/>
      <protection locked="0"/>
    </xf>
    <xf numFmtId="0" fontId="2" fillId="2" borderId="4" xfId="0" applyFont="1" applyFill="1" applyBorder="1" applyAlignment="1" applyProtection="1">
      <alignment horizontal="left" vertical="center" indent="2"/>
      <protection locked="0"/>
    </xf>
    <xf numFmtId="14" fontId="2" fillId="2" borderId="7" xfId="0" applyNumberFormat="1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9" fontId="2" fillId="2" borderId="7" xfId="0" applyNumberFormat="1" applyFont="1" applyFill="1" applyBorder="1" applyAlignment="1" applyProtection="1">
      <alignment horizontal="center" vertical="center"/>
      <protection locked="0"/>
    </xf>
    <xf numFmtId="14" fontId="2" fillId="0" borderId="7" xfId="0" applyNumberFormat="1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 indent="3"/>
      <protection locked="0"/>
    </xf>
    <xf numFmtId="0" fontId="2" fillId="2" borderId="4" xfId="0" applyFont="1" applyFill="1" applyBorder="1" applyAlignment="1" applyProtection="1">
      <alignment horizontal="left" vertical="center" indent="3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 indent="4"/>
      <protection locked="0"/>
    </xf>
    <xf numFmtId="0" fontId="2" fillId="2" borderId="4" xfId="0" applyFont="1" applyFill="1" applyBorder="1" applyAlignment="1" applyProtection="1">
      <alignment horizontal="left" vertical="center" indent="4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left" vertical="center" indent="4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3" fillId="4" borderId="0" xfId="0" applyFont="1" applyFill="1" applyBorder="1" applyAlignment="1" applyProtection="1">
      <alignment horizontal="right" vertical="top" readingOrder="1"/>
      <protection hidden="1"/>
    </xf>
    <xf numFmtId="14" fontId="2" fillId="4" borderId="0" xfId="0" applyNumberFormat="1" applyFont="1" applyFill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/>
    </xf>
    <xf numFmtId="0" fontId="4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 applyProtection="1">
      <alignment vertical="center"/>
      <protection locked="0"/>
    </xf>
    <xf numFmtId="14" fontId="0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Border="1" applyAlignment="1">
      <alignment textRotation="30"/>
    </xf>
    <xf numFmtId="0" fontId="2" fillId="4" borderId="10" xfId="0" applyFont="1" applyFill="1" applyBorder="1" applyAlignment="1">
      <alignment vertical="center"/>
    </xf>
    <xf numFmtId="0" fontId="6" fillId="4" borderId="10" xfId="0" applyFont="1" applyFill="1" applyBorder="1" applyAlignment="1">
      <alignment textRotation="30"/>
    </xf>
    <xf numFmtId="0" fontId="2" fillId="4" borderId="0" xfId="0" applyFont="1" applyFill="1" applyAlignment="1">
      <alignment textRotation="90"/>
    </xf>
    <xf numFmtId="0" fontId="2" fillId="4" borderId="0" xfId="0" applyFont="1" applyFill="1" applyAlignment="1" applyProtection="1">
      <alignment vertical="center"/>
      <protection locked="0"/>
    </xf>
    <xf numFmtId="0" fontId="11" fillId="4" borderId="0" xfId="0" applyFont="1" applyFill="1" applyAlignment="1" applyProtection="1">
      <alignment vertical="center"/>
      <protection locked="0"/>
    </xf>
    <xf numFmtId="164" fontId="0" fillId="4" borderId="0" xfId="0" applyNumberFormat="1" applyFont="1" applyFill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4" fontId="0" fillId="4" borderId="2" xfId="0" applyNumberFormat="1" applyFont="1" applyFill="1" applyBorder="1" applyAlignment="1" applyProtection="1">
      <alignment horizontal="center" vertical="center"/>
      <protection locked="0"/>
    </xf>
    <xf numFmtId="14" fontId="0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97">
    <dxf>
      <fill>
        <patternFill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vertical/>
        <horizontal/>
      </border>
    </dxf>
    <dxf>
      <fill>
        <patternFill>
          <bgColor theme="5" tint="0.59996337778862885"/>
        </patternFill>
      </fill>
      <border>
        <left style="thin">
          <color theme="5" tint="-0.24994659260841701"/>
        </left>
        <right style="thin">
          <color theme="5" tint="-0.24994659260841701"/>
        </right>
        <top/>
        <bottom style="thin">
          <color theme="0" tint="-0.14996795556505021"/>
        </bottom>
        <vertical/>
        <horizontal/>
      </border>
    </dxf>
    <dxf>
      <border>
        <left style="thin">
          <color theme="5"/>
        </left>
        <top style="thin">
          <color theme="5"/>
        </top>
        <bottom style="thin">
          <color theme="5"/>
        </bottom>
        <vertical/>
        <horizontal/>
      </border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rgb="FF7030A0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rgb="FFC0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C000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rgb="FF7030A0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rgb="FFC0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C000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rgb="FF7030A0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rgb="FFC0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C000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rgb="FF7030A0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rgb="FFC00000"/>
        </patternFill>
      </fill>
    </dxf>
    <dxf>
      <fill>
        <patternFill>
          <bgColor theme="1" tint="0.34998626667073579"/>
        </patternFill>
      </fill>
    </dxf>
    <dxf>
      <fill>
        <patternFill>
          <bgColor rgb="FFFFC000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rgb="FF7030A0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rgb="FFC00000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rgb="FFFFC000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theme="4" tint="-0.24994659260841701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 patternType="lightDown">
          <fgColor theme="1" tint="0.14996795556505021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theme="4" tint="-0.24994659260841701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theme="4" tint="-0.24994659260841701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theme="4" tint="-0.24994659260841701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theme="4" tint="-0.24994659260841701"/>
        </patternFill>
      </fill>
    </dxf>
    <dxf>
      <fill>
        <patternFill patternType="lightDown">
          <fgColor theme="1" tint="0.14996795556505021"/>
        </patternFill>
      </fill>
    </dxf>
    <dxf>
      <fill>
        <patternFill>
          <bgColor theme="1" tint="0.34998626667073579"/>
        </patternFill>
      </fill>
    </dxf>
    <dxf>
      <fill>
        <patternFill>
          <bgColor rgb="FF7030A0"/>
        </patternFill>
      </fill>
    </dxf>
    <dxf>
      <fill>
        <patternFill>
          <bgColor theme="1" tint="0.34998626667073579"/>
        </patternFill>
      </fill>
    </dxf>
    <dxf>
      <fill>
        <patternFill>
          <bgColor rgb="FFC00000"/>
        </patternFill>
      </fill>
    </dxf>
    <dxf>
      <fill>
        <patternFill>
          <bgColor theme="1" tint="0.34998626667073579"/>
        </patternFill>
      </fill>
    </dxf>
    <dxf>
      <fill>
        <patternFill>
          <bgColor theme="4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rgb="FFFFC000"/>
        </patternFill>
      </fill>
    </dxf>
    <dxf>
      <fill>
        <patternFill patternType="lightDown">
          <fgColor theme="1" tint="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57"/>
  <sheetViews>
    <sheetView tabSelected="1" zoomScale="40" zoomScaleNormal="40" workbookViewId="0">
      <selection activeCell="AZ67" sqref="AZ67"/>
    </sheetView>
  </sheetViews>
  <sheetFormatPr defaultRowHeight="12.75" x14ac:dyDescent="0.25"/>
  <cols>
    <col min="1" max="1" width="9.140625" style="57"/>
    <col min="2" max="2" width="9.140625" style="1"/>
    <col min="3" max="3" width="31.7109375" style="1" customWidth="1"/>
    <col min="4" max="4" width="11.85546875" style="1" customWidth="1"/>
    <col min="5" max="5" width="11.28515625" style="1" customWidth="1"/>
    <col min="6" max="7" width="4.7109375" style="1" customWidth="1"/>
    <col min="8" max="8" width="6.42578125" style="1" customWidth="1"/>
    <col min="9" max="9" width="10.7109375" style="1" bestFit="1" customWidth="1"/>
    <col min="10" max="10" width="10.7109375" style="1" customWidth="1"/>
    <col min="11" max="11" width="4.7109375" style="1" customWidth="1"/>
    <col min="12" max="12" width="4.7109375" style="1" hidden="1" customWidth="1"/>
    <col min="13" max="13" width="4.7109375" style="1" customWidth="1"/>
    <col min="14" max="14" width="4.7109375" style="1" hidden="1" customWidth="1"/>
    <col min="15" max="15" width="4.7109375" style="1" customWidth="1"/>
    <col min="16" max="16" width="6.140625" style="1" hidden="1" customWidth="1"/>
    <col min="17" max="17" width="2.140625" style="1" customWidth="1"/>
    <col min="18" max="137" width="2.7109375" style="2" customWidth="1"/>
    <col min="138" max="16384" width="9.140625" style="1"/>
  </cols>
  <sheetData>
    <row r="1" spans="1:137" s="57" customFormat="1" x14ac:dyDescent="0.25"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</row>
    <row r="2" spans="1:137" s="57" customFormat="1" x14ac:dyDescent="0.25"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</row>
    <row r="3" spans="1:137" s="57" customFormat="1" ht="30" customHeight="1" x14ac:dyDescent="0.25">
      <c r="B3" s="77" t="s">
        <v>30</v>
      </c>
      <c r="C3" s="77"/>
      <c r="D3" s="77"/>
      <c r="E3" s="77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</row>
    <row r="4" spans="1:137" s="57" customFormat="1" x14ac:dyDescent="0.25"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</row>
    <row r="5" spans="1:137" s="57" customFormat="1" ht="5.0999999999999996" customHeight="1" x14ac:dyDescent="0.25"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</row>
    <row r="6" spans="1:137" s="57" customFormat="1" ht="18" customHeight="1" x14ac:dyDescent="0.25">
      <c r="C6" s="59" t="s">
        <v>0</v>
      </c>
      <c r="D6" s="73">
        <f ca="1">TODAY()</f>
        <v>44242</v>
      </c>
      <c r="E6" s="73"/>
      <c r="Q6" s="60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</row>
    <row r="7" spans="1:137" s="57" customFormat="1" ht="18" customHeight="1" x14ac:dyDescent="0.25">
      <c r="C7" s="59" t="s">
        <v>1</v>
      </c>
      <c r="D7" s="74" t="e">
        <f>IF(ISBLANK(#REF!),"Enter in Settings",#REF!)</f>
        <v>#REF!</v>
      </c>
      <c r="E7" s="74"/>
      <c r="R7" s="58"/>
      <c r="S7" s="58"/>
      <c r="T7" s="58"/>
      <c r="U7" s="58"/>
      <c r="V7" s="58"/>
      <c r="W7" s="61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</row>
    <row r="8" spans="1:137" s="57" customFormat="1" ht="18" customHeight="1" x14ac:dyDescent="0.25">
      <c r="C8" s="59" t="s">
        <v>2</v>
      </c>
      <c r="D8" s="75" t="s">
        <v>3</v>
      </c>
      <c r="E8" s="76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</row>
    <row r="9" spans="1:137" s="57" customFormat="1" ht="18" customHeight="1" x14ac:dyDescent="0.25">
      <c r="C9" s="59" t="s">
        <v>4</v>
      </c>
      <c r="D9" s="75">
        <v>42001</v>
      </c>
      <c r="E9" s="76"/>
      <c r="R9" s="62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</row>
    <row r="10" spans="1:137" s="57" customFormat="1" ht="4.5" customHeight="1" x14ac:dyDescent="0.25">
      <c r="C10" s="59"/>
      <c r="D10" s="64">
        <v>0</v>
      </c>
      <c r="E10" s="65"/>
      <c r="O10" s="66"/>
      <c r="R10" s="61"/>
      <c r="S10" s="61"/>
      <c r="T10" s="61"/>
      <c r="U10" s="61"/>
      <c r="V10" s="61"/>
      <c r="W10" s="61"/>
      <c r="X10" s="61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</row>
    <row r="11" spans="1:137" s="57" customFormat="1" ht="18.75" x14ac:dyDescent="0.25">
      <c r="P11" s="58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 t="str">
        <f t="shared" ref="AC11:CG11" si="0">IF(MONTH(AC13)&lt;&gt;MONTH(AB13),TEXT(DATE(YEAR(AC13),MONTH(AC13),DAY(AC13)),"MMM YYYY"),"")</f>
        <v/>
      </c>
      <c r="AD11" s="67" t="str">
        <f t="shared" si="0"/>
        <v/>
      </c>
      <c r="AE11" s="67" t="str">
        <f t="shared" si="0"/>
        <v/>
      </c>
      <c r="AF11" s="67" t="str">
        <f t="shared" si="0"/>
        <v/>
      </c>
      <c r="AG11" s="67" t="str">
        <f t="shared" si="0"/>
        <v/>
      </c>
      <c r="AH11" s="67" t="str">
        <f t="shared" si="0"/>
        <v/>
      </c>
      <c r="AI11" s="67" t="str">
        <f t="shared" si="0"/>
        <v/>
      </c>
      <c r="AJ11" s="67" t="str">
        <f t="shared" si="0"/>
        <v/>
      </c>
      <c r="AK11" s="67" t="str">
        <f t="shared" si="0"/>
        <v/>
      </c>
      <c r="AL11" s="67" t="str">
        <f t="shared" si="0"/>
        <v/>
      </c>
      <c r="AM11" s="67" t="str">
        <f t="shared" si="0"/>
        <v/>
      </c>
      <c r="AN11" s="67" t="str">
        <f t="shared" si="0"/>
        <v/>
      </c>
      <c r="AO11" s="67" t="str">
        <f t="shared" si="0"/>
        <v/>
      </c>
      <c r="AP11" s="67" t="str">
        <f t="shared" si="0"/>
        <v/>
      </c>
      <c r="AQ11" s="67" t="str">
        <f t="shared" si="0"/>
        <v/>
      </c>
      <c r="AR11" s="67" t="str">
        <f t="shared" si="0"/>
        <v/>
      </c>
      <c r="AS11" s="67" t="str">
        <f t="shared" si="0"/>
        <v/>
      </c>
      <c r="AT11" s="67" t="str">
        <f t="shared" si="0"/>
        <v/>
      </c>
      <c r="AU11" s="67" t="str">
        <f t="shared" si="0"/>
        <v/>
      </c>
      <c r="AV11" s="67" t="str">
        <f t="shared" si="0"/>
        <v/>
      </c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 t="str">
        <f t="shared" si="0"/>
        <v/>
      </c>
      <c r="BI11" s="67" t="str">
        <f t="shared" si="0"/>
        <v/>
      </c>
      <c r="BJ11" s="67" t="str">
        <f t="shared" si="0"/>
        <v/>
      </c>
      <c r="BK11" s="67" t="str">
        <f t="shared" si="0"/>
        <v/>
      </c>
      <c r="BL11" s="67" t="str">
        <f t="shared" si="0"/>
        <v/>
      </c>
      <c r="BM11" s="67" t="str">
        <f t="shared" si="0"/>
        <v/>
      </c>
      <c r="BN11" s="67" t="str">
        <f t="shared" si="0"/>
        <v/>
      </c>
      <c r="BO11" s="67" t="str">
        <f t="shared" si="0"/>
        <v/>
      </c>
      <c r="BP11" s="67" t="str">
        <f t="shared" si="0"/>
        <v/>
      </c>
      <c r="BQ11" s="67" t="str">
        <f t="shared" si="0"/>
        <v/>
      </c>
      <c r="BR11" s="67" t="str">
        <f t="shared" si="0"/>
        <v/>
      </c>
      <c r="BS11" s="67" t="str">
        <f t="shared" si="0"/>
        <v/>
      </c>
      <c r="BT11" s="67" t="str">
        <f t="shared" si="0"/>
        <v/>
      </c>
      <c r="BU11" s="67" t="str">
        <f t="shared" si="0"/>
        <v/>
      </c>
      <c r="BV11" s="67" t="str">
        <f t="shared" si="0"/>
        <v/>
      </c>
      <c r="BW11" s="67" t="str">
        <f t="shared" si="0"/>
        <v/>
      </c>
      <c r="BX11" s="67" t="str">
        <f t="shared" si="0"/>
        <v/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 t="str">
        <f t="shared" ref="CH11:EG11" si="1">IF(MONTH(DT13)&lt;&gt;MONTH(DS13),TEXT(DATE(YEAR(DT13),MONTH(DT13),DAY(DT13)),"MMM YYYY"),"")</f>
        <v/>
      </c>
      <c r="DU11" s="67" t="str">
        <f t="shared" si="1"/>
        <v/>
      </c>
      <c r="DV11" s="67" t="str">
        <f t="shared" si="1"/>
        <v/>
      </c>
      <c r="DW11" s="67" t="str">
        <f t="shared" si="1"/>
        <v/>
      </c>
      <c r="DX11" s="67" t="str">
        <f t="shared" si="1"/>
        <v/>
      </c>
      <c r="DY11" s="67" t="str">
        <f t="shared" si="1"/>
        <v/>
      </c>
      <c r="DZ11" s="67" t="str">
        <f t="shared" si="1"/>
        <v/>
      </c>
      <c r="EA11" s="67" t="str">
        <f t="shared" si="1"/>
        <v/>
      </c>
      <c r="EB11" s="67" t="str">
        <f t="shared" si="1"/>
        <v/>
      </c>
      <c r="EC11" s="67" t="str">
        <f t="shared" si="1"/>
        <v/>
      </c>
      <c r="ED11" s="67" t="str">
        <f t="shared" si="1"/>
        <v/>
      </c>
      <c r="EE11" s="67" t="str">
        <f t="shared" si="1"/>
        <v/>
      </c>
      <c r="EF11" s="67" t="str">
        <f t="shared" si="1"/>
        <v/>
      </c>
      <c r="EG11" s="67" t="str">
        <f t="shared" si="1"/>
        <v/>
      </c>
    </row>
    <row r="12" spans="1:137" s="68" customFormat="1" x14ac:dyDescent="0.25"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</row>
    <row r="13" spans="1:137" s="7" customFormat="1" ht="65.25" customHeight="1" x14ac:dyDescent="0.2">
      <c r="A13" s="70"/>
      <c r="B13" s="3" t="s">
        <v>5</v>
      </c>
      <c r="C13" s="3" t="s">
        <v>6</v>
      </c>
      <c r="D13" s="3" t="s">
        <v>7</v>
      </c>
      <c r="E13" s="3" t="s">
        <v>8</v>
      </c>
      <c r="F13" s="4" t="s">
        <v>9</v>
      </c>
      <c r="G13" s="4" t="s">
        <v>10</v>
      </c>
      <c r="H13" s="4" t="s">
        <v>11</v>
      </c>
      <c r="I13" s="4" t="s">
        <v>12</v>
      </c>
      <c r="J13" s="4" t="s">
        <v>13</v>
      </c>
      <c r="K13" s="4" t="s">
        <v>14</v>
      </c>
      <c r="L13" s="4" t="s">
        <v>15</v>
      </c>
      <c r="M13" s="4" t="s">
        <v>11</v>
      </c>
      <c r="N13" s="4" t="s">
        <v>16</v>
      </c>
      <c r="O13" s="4" t="s">
        <v>17</v>
      </c>
      <c r="P13" s="5" t="s">
        <v>18</v>
      </c>
      <c r="Q13" s="5"/>
      <c r="R13" s="6">
        <f>$D$9-WEEKDAY($D$9,1)+INDEX({1;2;3;4;5;6;7},MATCH($D$8,{"Sunday";"Monday";"Tuesday";"Wednesday";"Thursday";"Friday";"Saturday"},0))+D10</f>
        <v>42002</v>
      </c>
      <c r="S13" s="6">
        <f>R13+1</f>
        <v>42003</v>
      </c>
      <c r="T13" s="6">
        <f t="shared" ref="T13:CE13" si="2">S13+1</f>
        <v>42004</v>
      </c>
      <c r="U13" s="6">
        <f t="shared" si="2"/>
        <v>42005</v>
      </c>
      <c r="V13" s="6">
        <f t="shared" si="2"/>
        <v>42006</v>
      </c>
      <c r="W13" s="6">
        <f t="shared" si="2"/>
        <v>42007</v>
      </c>
      <c r="X13" s="6">
        <f t="shared" si="2"/>
        <v>42008</v>
      </c>
      <c r="Y13" s="6">
        <f t="shared" si="2"/>
        <v>42009</v>
      </c>
      <c r="Z13" s="6">
        <f t="shared" si="2"/>
        <v>42010</v>
      </c>
      <c r="AA13" s="6">
        <f t="shared" si="2"/>
        <v>42011</v>
      </c>
      <c r="AB13" s="6">
        <f t="shared" si="2"/>
        <v>42012</v>
      </c>
      <c r="AC13" s="6">
        <f t="shared" si="2"/>
        <v>42013</v>
      </c>
      <c r="AD13" s="6">
        <f t="shared" si="2"/>
        <v>42014</v>
      </c>
      <c r="AE13" s="6">
        <f t="shared" si="2"/>
        <v>42015</v>
      </c>
      <c r="AF13" s="6">
        <f t="shared" si="2"/>
        <v>42016</v>
      </c>
      <c r="AG13" s="6">
        <f t="shared" si="2"/>
        <v>42017</v>
      </c>
      <c r="AH13" s="6">
        <f t="shared" si="2"/>
        <v>42018</v>
      </c>
      <c r="AI13" s="6">
        <f t="shared" si="2"/>
        <v>42019</v>
      </c>
      <c r="AJ13" s="6">
        <f t="shared" si="2"/>
        <v>42020</v>
      </c>
      <c r="AK13" s="6">
        <f t="shared" si="2"/>
        <v>42021</v>
      </c>
      <c r="AL13" s="6">
        <f t="shared" si="2"/>
        <v>42022</v>
      </c>
      <c r="AM13" s="6">
        <f t="shared" si="2"/>
        <v>42023</v>
      </c>
      <c r="AN13" s="6">
        <f t="shared" si="2"/>
        <v>42024</v>
      </c>
      <c r="AO13" s="6">
        <f t="shared" si="2"/>
        <v>42025</v>
      </c>
      <c r="AP13" s="6">
        <f t="shared" si="2"/>
        <v>42026</v>
      </c>
      <c r="AQ13" s="6">
        <f t="shared" si="2"/>
        <v>42027</v>
      </c>
      <c r="AR13" s="6">
        <f t="shared" si="2"/>
        <v>42028</v>
      </c>
      <c r="AS13" s="6">
        <f t="shared" si="2"/>
        <v>42029</v>
      </c>
      <c r="AT13" s="6">
        <f t="shared" si="2"/>
        <v>42030</v>
      </c>
      <c r="AU13" s="6">
        <f t="shared" si="2"/>
        <v>42031</v>
      </c>
      <c r="AV13" s="6">
        <f t="shared" si="2"/>
        <v>42032</v>
      </c>
      <c r="AW13" s="6">
        <f t="shared" si="2"/>
        <v>42033</v>
      </c>
      <c r="AX13" s="6">
        <f t="shared" si="2"/>
        <v>42034</v>
      </c>
      <c r="AY13" s="6">
        <f t="shared" si="2"/>
        <v>42035</v>
      </c>
      <c r="AZ13" s="6">
        <f t="shared" si="2"/>
        <v>42036</v>
      </c>
      <c r="BA13" s="6">
        <f t="shared" si="2"/>
        <v>42037</v>
      </c>
      <c r="BB13" s="6">
        <f t="shared" si="2"/>
        <v>42038</v>
      </c>
      <c r="BC13" s="6">
        <f t="shared" si="2"/>
        <v>42039</v>
      </c>
      <c r="BD13" s="6">
        <f t="shared" si="2"/>
        <v>42040</v>
      </c>
      <c r="BE13" s="6">
        <f t="shared" si="2"/>
        <v>42041</v>
      </c>
      <c r="BF13" s="6">
        <f t="shared" si="2"/>
        <v>42042</v>
      </c>
      <c r="BG13" s="6">
        <f t="shared" si="2"/>
        <v>42043</v>
      </c>
      <c r="BH13" s="6">
        <f t="shared" si="2"/>
        <v>42044</v>
      </c>
      <c r="BI13" s="6">
        <f t="shared" si="2"/>
        <v>42045</v>
      </c>
      <c r="BJ13" s="6">
        <f t="shared" si="2"/>
        <v>42046</v>
      </c>
      <c r="BK13" s="6">
        <f t="shared" si="2"/>
        <v>42047</v>
      </c>
      <c r="BL13" s="6">
        <f t="shared" si="2"/>
        <v>42048</v>
      </c>
      <c r="BM13" s="6">
        <f t="shared" si="2"/>
        <v>42049</v>
      </c>
      <c r="BN13" s="6">
        <f t="shared" si="2"/>
        <v>42050</v>
      </c>
      <c r="BO13" s="6">
        <f t="shared" si="2"/>
        <v>42051</v>
      </c>
      <c r="BP13" s="6">
        <f t="shared" si="2"/>
        <v>42052</v>
      </c>
      <c r="BQ13" s="6">
        <f t="shared" si="2"/>
        <v>42053</v>
      </c>
      <c r="BR13" s="6">
        <f t="shared" si="2"/>
        <v>42054</v>
      </c>
      <c r="BS13" s="6">
        <f t="shared" si="2"/>
        <v>42055</v>
      </c>
      <c r="BT13" s="6">
        <f t="shared" si="2"/>
        <v>42056</v>
      </c>
      <c r="BU13" s="6">
        <f t="shared" si="2"/>
        <v>42057</v>
      </c>
      <c r="BV13" s="6">
        <f t="shared" si="2"/>
        <v>42058</v>
      </c>
      <c r="BW13" s="6">
        <f t="shared" si="2"/>
        <v>42059</v>
      </c>
      <c r="BX13" s="6">
        <f t="shared" si="2"/>
        <v>42060</v>
      </c>
      <c r="BY13" s="6">
        <f t="shared" si="2"/>
        <v>42061</v>
      </c>
      <c r="BZ13" s="6">
        <f t="shared" si="2"/>
        <v>42062</v>
      </c>
      <c r="CA13" s="6">
        <f t="shared" si="2"/>
        <v>42063</v>
      </c>
      <c r="CB13" s="6">
        <f t="shared" si="2"/>
        <v>42064</v>
      </c>
      <c r="CC13" s="6">
        <f t="shared" si="2"/>
        <v>42065</v>
      </c>
      <c r="CD13" s="6">
        <f t="shared" si="2"/>
        <v>42066</v>
      </c>
      <c r="CE13" s="6">
        <f t="shared" si="2"/>
        <v>42067</v>
      </c>
      <c r="CF13" s="6">
        <f t="shared" ref="CF13:EG13" si="3">CE13+1</f>
        <v>42068</v>
      </c>
      <c r="CG13" s="6">
        <f t="shared" si="3"/>
        <v>42069</v>
      </c>
      <c r="CH13" s="6">
        <f t="shared" si="3"/>
        <v>42070</v>
      </c>
      <c r="CI13" s="6">
        <f t="shared" si="3"/>
        <v>42071</v>
      </c>
      <c r="CJ13" s="6">
        <f t="shared" si="3"/>
        <v>42072</v>
      </c>
      <c r="CK13" s="6">
        <f t="shared" si="3"/>
        <v>42073</v>
      </c>
      <c r="CL13" s="6">
        <f t="shared" si="3"/>
        <v>42074</v>
      </c>
      <c r="CM13" s="6">
        <f t="shared" si="3"/>
        <v>42075</v>
      </c>
      <c r="CN13" s="6">
        <f t="shared" si="3"/>
        <v>42076</v>
      </c>
      <c r="CO13" s="6">
        <f t="shared" si="3"/>
        <v>42077</v>
      </c>
      <c r="CP13" s="6">
        <f t="shared" si="3"/>
        <v>42078</v>
      </c>
      <c r="CQ13" s="6">
        <f t="shared" si="3"/>
        <v>42079</v>
      </c>
      <c r="CR13" s="6">
        <f t="shared" si="3"/>
        <v>42080</v>
      </c>
      <c r="CS13" s="6">
        <f t="shared" si="3"/>
        <v>42081</v>
      </c>
      <c r="CT13" s="6">
        <f t="shared" si="3"/>
        <v>42082</v>
      </c>
      <c r="CU13" s="6">
        <f t="shared" si="3"/>
        <v>42083</v>
      </c>
      <c r="CV13" s="6">
        <f t="shared" si="3"/>
        <v>42084</v>
      </c>
      <c r="CW13" s="6">
        <f t="shared" si="3"/>
        <v>42085</v>
      </c>
      <c r="CX13" s="6">
        <f t="shared" si="3"/>
        <v>42086</v>
      </c>
      <c r="CY13" s="6">
        <f t="shared" si="3"/>
        <v>42087</v>
      </c>
      <c r="CZ13" s="6">
        <f t="shared" si="3"/>
        <v>42088</v>
      </c>
      <c r="DA13" s="6">
        <f t="shared" si="3"/>
        <v>42089</v>
      </c>
      <c r="DB13" s="6">
        <f t="shared" si="3"/>
        <v>42090</v>
      </c>
      <c r="DC13" s="6">
        <f t="shared" si="3"/>
        <v>42091</v>
      </c>
      <c r="DD13" s="6">
        <f t="shared" si="3"/>
        <v>42092</v>
      </c>
      <c r="DE13" s="6">
        <f t="shared" si="3"/>
        <v>42093</v>
      </c>
      <c r="DF13" s="6">
        <f t="shared" si="3"/>
        <v>42094</v>
      </c>
      <c r="DG13" s="6">
        <f t="shared" si="3"/>
        <v>42095</v>
      </c>
      <c r="DH13" s="6">
        <f t="shared" si="3"/>
        <v>42096</v>
      </c>
      <c r="DI13" s="6">
        <f t="shared" si="3"/>
        <v>42097</v>
      </c>
      <c r="DJ13" s="6">
        <f t="shared" si="3"/>
        <v>42098</v>
      </c>
      <c r="DK13" s="6">
        <f t="shared" si="3"/>
        <v>42099</v>
      </c>
      <c r="DL13" s="6">
        <f t="shared" si="3"/>
        <v>42100</v>
      </c>
      <c r="DM13" s="6">
        <f t="shared" si="3"/>
        <v>42101</v>
      </c>
      <c r="DN13" s="6">
        <f t="shared" si="3"/>
        <v>42102</v>
      </c>
      <c r="DO13" s="6">
        <f t="shared" si="3"/>
        <v>42103</v>
      </c>
      <c r="DP13" s="6">
        <f t="shared" si="3"/>
        <v>42104</v>
      </c>
      <c r="DQ13" s="6">
        <f t="shared" si="3"/>
        <v>42105</v>
      </c>
      <c r="DR13" s="6">
        <f t="shared" si="3"/>
        <v>42106</v>
      </c>
      <c r="DS13" s="6">
        <f t="shared" si="3"/>
        <v>42107</v>
      </c>
      <c r="DT13" s="6">
        <f t="shared" si="3"/>
        <v>42108</v>
      </c>
      <c r="DU13" s="6">
        <f t="shared" si="3"/>
        <v>42109</v>
      </c>
      <c r="DV13" s="6">
        <f t="shared" si="3"/>
        <v>42110</v>
      </c>
      <c r="DW13" s="6">
        <f t="shared" si="3"/>
        <v>42111</v>
      </c>
      <c r="DX13" s="6">
        <f t="shared" si="3"/>
        <v>42112</v>
      </c>
      <c r="DY13" s="6">
        <f t="shared" si="3"/>
        <v>42113</v>
      </c>
      <c r="DZ13" s="6">
        <f t="shared" si="3"/>
        <v>42114</v>
      </c>
      <c r="EA13" s="6">
        <f t="shared" si="3"/>
        <v>42115</v>
      </c>
      <c r="EB13" s="6">
        <f t="shared" si="3"/>
        <v>42116</v>
      </c>
      <c r="EC13" s="6">
        <f t="shared" si="3"/>
        <v>42117</v>
      </c>
      <c r="ED13" s="6">
        <f t="shared" si="3"/>
        <v>42118</v>
      </c>
      <c r="EE13" s="6">
        <f t="shared" si="3"/>
        <v>42119</v>
      </c>
      <c r="EF13" s="6">
        <f t="shared" si="3"/>
        <v>42120</v>
      </c>
      <c r="EG13" s="6">
        <f t="shared" si="3"/>
        <v>42121</v>
      </c>
    </row>
    <row r="14" spans="1:137" s="15" customFormat="1" ht="15" customHeight="1" x14ac:dyDescent="0.25">
      <c r="A14" s="71"/>
      <c r="B14" s="8">
        <f ca="1">IF(ISERROR(VALUE(SUBSTITUTE(OFFSET(B14,-1,0,1,1),".",""))),1,IF(ISERROR(FIND("@",SUBSTITUTE(OFFSET(B14,-1,0,1,1),".","@",1))),VALUE(OFFSET(B14,-1,0,1,1))+1,VALUE(LEFT(OFFSET(B14,-1,0,1,1),FIND("@",SUBSTITUTE(OFFSET(B14,-1,0,1,1),".","@",1))-1))+1))</f>
        <v>1</v>
      </c>
      <c r="C14" s="9" t="s">
        <v>19</v>
      </c>
      <c r="D14" s="9"/>
      <c r="E14" s="10">
        <f>MIN(E15:E20)</f>
        <v>42004</v>
      </c>
      <c r="F14" s="11">
        <f>I14-E14+1</f>
        <v>24</v>
      </c>
      <c r="G14" s="12">
        <f>J14-E14+1</f>
        <v>24</v>
      </c>
      <c r="H14" s="13">
        <f>SUMPRODUCT(F15:F20,H15:H20)/SUM(F15:F20)</f>
        <v>0.73061224489795928</v>
      </c>
      <c r="I14" s="10">
        <f>MAX(I15:I20)</f>
        <v>42027</v>
      </c>
      <c r="J14" s="10">
        <f>IF(MAX(J15:J20)="","",MAX(J15:J20))</f>
        <v>42027</v>
      </c>
      <c r="K14" s="11">
        <f t="shared" ref="K14:K48" si="4">NETWORKDAYS(E14,I14)</f>
        <v>18</v>
      </c>
      <c r="L14" s="11">
        <f t="shared" ref="L14:L48" si="5">NETWORKDAYS(E14,J14)</f>
        <v>18</v>
      </c>
      <c r="M14" s="12">
        <f t="shared" ref="M14:M48" si="6">ROUNDDOWN(H14*F14,0)</f>
        <v>17</v>
      </c>
      <c r="N14" s="12">
        <f t="shared" ref="N14:N48" si="7">ROUNDDOWN(H14*G14,0)</f>
        <v>17</v>
      </c>
      <c r="O14" s="11">
        <f>F14-M14</f>
        <v>7</v>
      </c>
      <c r="P14" s="9">
        <f t="shared" ref="P14:P48" si="8">G14-N14</f>
        <v>7</v>
      </c>
      <c r="Q14" s="9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</row>
    <row r="15" spans="1:137" s="15" customFormat="1" ht="15" customHeight="1" x14ac:dyDescent="0.25">
      <c r="A15" s="71"/>
      <c r="B15" s="16" t="str">
        <f ca="1">IF(ISERROR(VALUE(SUBSTITUTE(OFFSET(B15,-1,0,1,1),".",""))),"0.1",IF(ISERROR(FIND("@",SUBSTITUTE(OFFSET(B15,-1,0,1,1),".","@",1))),OFFSET(B15,-1,0,1,1)&amp;".1",LEFT(OFFSET(B15,-1,0,1,1),FIND("@",SUBSTITUTE(OFFSET(B15,-1,0,1,1),".","@",1)))&amp;IF(ISERROR(FIND("@",SUBSTITUTE(OFFSET(B15,-1,0,1,1),".","@",2))),VALUE(RIGHT(OFFSET(B15,-1,0,1,1),LEN(OFFSET(B15,-1,0,1,1))-FIND("@",SUBSTITUTE(OFFSET(B15,-1,0,1,1),".","@",1))))+1,VALUE(MID(OFFSET(B15,-1,0,1,1),FIND("@",SUBSTITUTE(OFFSET(B15,-1,0,1,1),".","@",1))+1,(FIND("@",SUBSTITUTE(OFFSET(B15,-1,0,1,1),".","@",2))-FIND("@",SUBSTITUTE(OFFSET(B15,-1,0,1,1),".","@",1))-1)))+1)))</f>
        <v>1.1</v>
      </c>
      <c r="C15" s="17" t="s">
        <v>20</v>
      </c>
      <c r="D15" s="18" t="s">
        <v>21</v>
      </c>
      <c r="E15" s="19">
        <v>42005</v>
      </c>
      <c r="F15" s="20">
        <v>14</v>
      </c>
      <c r="G15" s="20"/>
      <c r="H15" s="21">
        <v>0.8</v>
      </c>
      <c r="I15" s="22">
        <f t="shared" ref="I15:I20" si="9">E15+F15-1</f>
        <v>42018</v>
      </c>
      <c r="J15" s="22">
        <f>IF(ISBLANK(G15),I15,E15+G15-1)</f>
        <v>42018</v>
      </c>
      <c r="K15" s="23">
        <f t="shared" si="4"/>
        <v>10</v>
      </c>
      <c r="L15" s="23">
        <f t="shared" si="5"/>
        <v>10</v>
      </c>
      <c r="M15" s="24">
        <f t="shared" si="6"/>
        <v>11</v>
      </c>
      <c r="N15" s="24">
        <f t="shared" si="7"/>
        <v>0</v>
      </c>
      <c r="O15" s="23">
        <f>F15-M15</f>
        <v>3</v>
      </c>
      <c r="P15" s="25">
        <f t="shared" si="8"/>
        <v>0</v>
      </c>
      <c r="Q15" s="26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</row>
    <row r="16" spans="1:137" s="15" customFormat="1" ht="15" customHeight="1" x14ac:dyDescent="0.25">
      <c r="A16" s="71"/>
      <c r="B16" s="16" t="str">
        <f ca="1">IF(ISERROR(VALUE(SUBSTITUTE(OFFSET(B16,-1,0,1,1),".",""))),"0.1",IF(ISERROR(FIND("@",SUBSTITUTE(OFFSET(B16,-1,0,1,1),".","@",1))),OFFSET(B16,-1,0,1,1)&amp;".1",LEFT(OFFSET(B16,-1,0,1,1),FIND("@",SUBSTITUTE(OFFSET(B16,-1,0,1,1),".","@",1)))&amp;IF(ISERROR(FIND("@",SUBSTITUTE(OFFSET(B16,-1,0,1,1),".","@",2))),VALUE(RIGHT(OFFSET(B16,-1,0,1,1),LEN(OFFSET(B16,-1,0,1,1))-FIND("@",SUBSTITUTE(OFFSET(B16,-1,0,1,1),".","@",1))))+1,VALUE(MID(OFFSET(B16,-1,0,1,1),FIND("@",SUBSTITUTE(OFFSET(B16,-1,0,1,1),".","@",1))+1,(FIND("@",SUBSTITUTE(OFFSET(B16,-1,0,1,1),".","@",2))-FIND("@",SUBSTITUTE(OFFSET(B16,-1,0,1,1),".","@",1))-1)))+1)))</f>
        <v>1.2</v>
      </c>
      <c r="C16" s="17" t="s">
        <v>20</v>
      </c>
      <c r="D16" s="18"/>
      <c r="E16" s="19">
        <v>42006</v>
      </c>
      <c r="F16" s="20">
        <v>22</v>
      </c>
      <c r="G16" s="20"/>
      <c r="H16" s="21">
        <v>0.8</v>
      </c>
      <c r="I16" s="22">
        <f t="shared" si="9"/>
        <v>42027</v>
      </c>
      <c r="J16" s="22">
        <f t="shared" ref="J16:J20" si="10">IF(ISBLANK(G16),I16,E16+G16-1)</f>
        <v>42027</v>
      </c>
      <c r="K16" s="23">
        <f t="shared" si="4"/>
        <v>16</v>
      </c>
      <c r="L16" s="23">
        <f t="shared" si="5"/>
        <v>16</v>
      </c>
      <c r="M16" s="24">
        <f t="shared" si="6"/>
        <v>17</v>
      </c>
      <c r="N16" s="24">
        <f t="shared" si="7"/>
        <v>0</v>
      </c>
      <c r="O16" s="23">
        <f t="shared" ref="O16:O20" si="11">F16-M16</f>
        <v>5</v>
      </c>
      <c r="P16" s="25">
        <f t="shared" si="8"/>
        <v>0</v>
      </c>
      <c r="Q16" s="28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</row>
    <row r="17" spans="1:137" s="15" customFormat="1" ht="15" customHeight="1" x14ac:dyDescent="0.25">
      <c r="A17" s="71"/>
      <c r="B17" s="16" t="str">
        <f ca="1">IF(ISERROR(VALUE(SUBSTITUTE(OFFSET(B17,-1,0,1,1),".",""))),"0.0.1",IF(ISERROR(FIND("@",SUBSTITUTE(OFFSET(B17,-1,0,1,1),".","@",2))),OFFSET(B17,-1,0,1,1)&amp;".1",LEFT(OFFSET(B17,-1,0,1,1),FIND("@",SUBSTITUTE(OFFSET(B17,-1,0,1,1),".","@",2)))&amp;IF(ISERROR(FIND("@",SUBSTITUTE(OFFSET(B17,-1,0,1,1),".","@",3))),VALUE(RIGHT(OFFSET(B17,-1,0,1,1),LEN(OFFSET(B17,-1,0,1,1))-FIND("@",SUBSTITUTE(OFFSET(B17,-1,0,1,1),".","@",2))))+1,VALUE(MID(OFFSET(B17,-1,0,1,1),FIND("@",SUBSTITUTE(OFFSET(B17,-1,0,1,1),".","@",2))+1,(FIND("@",SUBSTITUTE(OFFSET(B17,-1,0,1,1),".","@",3))-FIND("@",SUBSTITUTE(OFFSET(B17,-1,0,1,1),".","@",2))-1)))+1)))</f>
        <v>1.2.1</v>
      </c>
      <c r="C17" s="29" t="s">
        <v>22</v>
      </c>
      <c r="D17" s="30"/>
      <c r="E17" s="31">
        <v>42004</v>
      </c>
      <c r="F17" s="32">
        <v>5</v>
      </c>
      <c r="G17" s="32"/>
      <c r="H17" s="33">
        <v>0.6</v>
      </c>
      <c r="I17" s="34">
        <f t="shared" si="9"/>
        <v>42008</v>
      </c>
      <c r="J17" s="34">
        <f t="shared" si="10"/>
        <v>42008</v>
      </c>
      <c r="K17" s="35">
        <f t="shared" si="4"/>
        <v>3</v>
      </c>
      <c r="L17" s="35">
        <f t="shared" si="5"/>
        <v>3</v>
      </c>
      <c r="M17" s="36">
        <f t="shared" si="6"/>
        <v>3</v>
      </c>
      <c r="N17" s="36">
        <f t="shared" si="7"/>
        <v>0</v>
      </c>
      <c r="O17" s="35">
        <f t="shared" si="11"/>
        <v>2</v>
      </c>
      <c r="P17" s="37">
        <f t="shared" si="8"/>
        <v>0</v>
      </c>
      <c r="Q17" s="28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</row>
    <row r="18" spans="1:137" s="15" customFormat="1" ht="15" customHeight="1" x14ac:dyDescent="0.25">
      <c r="A18" s="71"/>
      <c r="B18" s="16" t="str">
        <f ca="1">IF(ISERROR(VALUE(SUBSTITUTE(OFFSET(B18,-1,0,1,1),".",""))),"0.0.1",IF(ISERROR(FIND("@",SUBSTITUTE(OFFSET(B18,-1,0,1,1),".","@",2))),OFFSET(B18,-1,0,1,1)&amp;".1",LEFT(OFFSET(B18,-1,0,1,1),FIND("@",SUBSTITUTE(OFFSET(B18,-1,0,1,1),".","@",2)))&amp;IF(ISERROR(FIND("@",SUBSTITUTE(OFFSET(B18,-1,0,1,1),".","@",3))),VALUE(RIGHT(OFFSET(B18,-1,0,1,1),LEN(OFFSET(B18,-1,0,1,1))-FIND("@",SUBSTITUTE(OFFSET(B18,-1,0,1,1),".","@",2))))+1,VALUE(MID(OFFSET(B18,-1,0,1,1),FIND("@",SUBSTITUTE(OFFSET(B18,-1,0,1,1),".","@",2))+1,(FIND("@",SUBSTITUTE(OFFSET(B18,-1,0,1,1),".","@",3))-FIND("@",SUBSTITUTE(OFFSET(B18,-1,0,1,1),".","@",2))-1)))+1)))</f>
        <v>1.2.2</v>
      </c>
      <c r="C18" s="29" t="s">
        <v>22</v>
      </c>
      <c r="D18" s="30"/>
      <c r="E18" s="31">
        <v>42005</v>
      </c>
      <c r="F18" s="32">
        <v>2</v>
      </c>
      <c r="G18" s="32"/>
      <c r="H18" s="33">
        <v>0.5</v>
      </c>
      <c r="I18" s="34">
        <f t="shared" si="9"/>
        <v>42006</v>
      </c>
      <c r="J18" s="34">
        <f t="shared" si="10"/>
        <v>42006</v>
      </c>
      <c r="K18" s="35">
        <f t="shared" si="4"/>
        <v>2</v>
      </c>
      <c r="L18" s="35">
        <f t="shared" si="5"/>
        <v>2</v>
      </c>
      <c r="M18" s="36">
        <f t="shared" si="6"/>
        <v>1</v>
      </c>
      <c r="N18" s="36">
        <f t="shared" si="7"/>
        <v>0</v>
      </c>
      <c r="O18" s="35">
        <f t="shared" si="11"/>
        <v>1</v>
      </c>
      <c r="P18" s="37">
        <f t="shared" si="8"/>
        <v>0</v>
      </c>
      <c r="Q18" s="28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</row>
    <row r="19" spans="1:137" s="15" customFormat="1" ht="15" customHeight="1" x14ac:dyDescent="0.25">
      <c r="A19" s="71"/>
      <c r="B19" s="38" t="str">
        <f ca="1">IF(ISERROR(VALUE(SUBSTITUTE(OFFSET(B19,-1,0,1,1),".",""))),"0.0.0.1",IF(ISERROR(FIND("@",SUBSTITUTE(OFFSET(B19,-1,0,1,1),".","@",3))),OFFSET(B19,-1,0,1,1)&amp;".1",LEFT(OFFSET(B19,-1,0,1,1),FIND("@",SUBSTITUTE(OFFSET(B19,-1,0,1,1),".","@",3)))&amp;IF(ISERROR(FIND("@",SUBSTITUTE(OFFSET(B19,-1,0,1,1),".","@",4))),VALUE(RIGHT(OFFSET(B19,-1,0,1,1),LEN(OFFSET(B19,-1,0,1,1))-FIND("@",SUBSTITUTE(OFFSET(B19,-1,0,1,1),".","@",3))))+1,VALUE(MID(OFFSET(B19,-1,0,1,1),FIND("@",SUBSTITUTE(OFFSET(B19,-1,0,1,1),".","@",3))+1,(FIND("@",SUBSTITUTE(OFFSET(B19,-1,0,1,1),".","@",4))-FIND("@",SUBSTITUTE(OFFSET(B19,-1,0,1,1),".","@",3))-1)))+1)))</f>
        <v>1.2.2.1</v>
      </c>
      <c r="C19" s="39" t="s">
        <v>23</v>
      </c>
      <c r="D19" s="40"/>
      <c r="E19" s="19">
        <v>42005</v>
      </c>
      <c r="F19" s="20">
        <v>2</v>
      </c>
      <c r="G19" s="20"/>
      <c r="H19" s="21">
        <v>0.5</v>
      </c>
      <c r="I19" s="22">
        <f t="shared" si="9"/>
        <v>42006</v>
      </c>
      <c r="J19" s="22">
        <f t="shared" si="10"/>
        <v>42006</v>
      </c>
      <c r="K19" s="23">
        <f t="shared" si="4"/>
        <v>2</v>
      </c>
      <c r="L19" s="23">
        <f t="shared" si="5"/>
        <v>2</v>
      </c>
      <c r="M19" s="24">
        <f t="shared" si="6"/>
        <v>1</v>
      </c>
      <c r="N19" s="24">
        <f t="shared" si="7"/>
        <v>0</v>
      </c>
      <c r="O19" s="23">
        <f t="shared" si="11"/>
        <v>1</v>
      </c>
      <c r="P19" s="37">
        <f t="shared" si="8"/>
        <v>0</v>
      </c>
      <c r="Q19" s="28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</row>
    <row r="20" spans="1:137" s="15" customFormat="1" ht="15" customHeight="1" x14ac:dyDescent="0.25">
      <c r="A20" s="71"/>
      <c r="B20" s="41" t="str">
        <f ca="1">IF(ISERROR(VALUE(SUBSTITUTE(OFFSET(B20,-1,0,1,1),".",""))),"0.0.0.0.1",IF(ISERROR(FIND("@",SUBSTITUTE(OFFSET(B20,-1,0,1,1),".","@",4))),OFFSET(B20,-1,0,1,1)&amp;".1",LEFT(OFFSET(B20,-1,0,1,1),FIND("@",SUBSTITUTE(OFFSET(B20,-1,0,1,1),".","@",4)))&amp;IF(ISERROR(FIND("@",SUBSTITUTE(OFFSET(B20,-1,0,1,1),".","@",5))),VALUE(RIGHT(OFFSET(B20,-1,0,1,1),LEN(OFFSET(B20,-1,0,1,1))-FIND("@",SUBSTITUTE(OFFSET(B20,-1,0,1,1),".","@",4))))+1,VALUE(MID(OFFSET(B20,-1,0,1,1),FIND("@",SUBSTITUTE(OFFSET(B20,-1,0,1,1),".","@",4))+1,(FIND("@",SUBSTITUTE(OFFSET(B20,-1,0,1,1),".","@",5))-FIND("@",SUBSTITUTE(OFFSET(B20,-1,0,1,1),".","@",4))-1)))+1)))</f>
        <v>1.2.2.1.1</v>
      </c>
      <c r="C20" s="42" t="s">
        <v>24</v>
      </c>
      <c r="D20" s="43"/>
      <c r="E20" s="31">
        <v>42005</v>
      </c>
      <c r="F20" s="32">
        <v>4</v>
      </c>
      <c r="G20" s="32"/>
      <c r="H20" s="33">
        <v>0.5</v>
      </c>
      <c r="I20" s="34">
        <f t="shared" si="9"/>
        <v>42008</v>
      </c>
      <c r="J20" s="34">
        <f t="shared" si="10"/>
        <v>42008</v>
      </c>
      <c r="K20" s="35">
        <f t="shared" si="4"/>
        <v>2</v>
      </c>
      <c r="L20" s="35">
        <f t="shared" si="5"/>
        <v>2</v>
      </c>
      <c r="M20" s="36">
        <f t="shared" si="6"/>
        <v>2</v>
      </c>
      <c r="N20" s="36">
        <f t="shared" si="7"/>
        <v>0</v>
      </c>
      <c r="O20" s="35">
        <f t="shared" si="11"/>
        <v>2</v>
      </c>
      <c r="P20" s="37">
        <f t="shared" si="8"/>
        <v>0</v>
      </c>
      <c r="Q20" s="44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</row>
    <row r="21" spans="1:137" s="15" customFormat="1" ht="15" customHeight="1" x14ac:dyDescent="0.25">
      <c r="A21" s="71"/>
      <c r="B21" s="8">
        <f ca="1">IF(ISERROR(VALUE(SUBSTITUTE(OFFSET(B21,-1,0,1,1),".",""))),1,IF(ISERROR(FIND("@",SUBSTITUTE(OFFSET(B21,-1,0,1,1),".","@",1))),VALUE(OFFSET(B21,-1,0,1,1))+1,VALUE(LEFT(OFFSET(B21,-1,0,1,1),FIND("@",SUBSTITUTE(OFFSET(B21,-1,0,1,1),".","@",1))-1))+1))</f>
        <v>2</v>
      </c>
      <c r="C21" s="9" t="s">
        <v>25</v>
      </c>
      <c r="D21" s="9"/>
      <c r="E21" s="10">
        <f>MIN(E22:E27)</f>
        <v>42004</v>
      </c>
      <c r="F21" s="11">
        <f>I21-E21+1</f>
        <v>24</v>
      </c>
      <c r="G21" s="12">
        <f>J21-E21+1</f>
        <v>24</v>
      </c>
      <c r="H21" s="13">
        <f>SUMPRODUCT(F22:F27,H22:H27)/SUM(F22:F27)</f>
        <v>0.73061224489795928</v>
      </c>
      <c r="I21" s="10">
        <f>MAX(I22:I27)</f>
        <v>42027</v>
      </c>
      <c r="J21" s="10">
        <f>IF(MAX(J22:J27)="","",MAX(J22:J27))</f>
        <v>42027</v>
      </c>
      <c r="K21" s="11">
        <f t="shared" si="4"/>
        <v>18</v>
      </c>
      <c r="L21" s="11">
        <f t="shared" si="5"/>
        <v>18</v>
      </c>
      <c r="M21" s="12">
        <f t="shared" si="6"/>
        <v>17</v>
      </c>
      <c r="N21" s="12">
        <f t="shared" si="7"/>
        <v>17</v>
      </c>
      <c r="O21" s="11">
        <f>F21-M21</f>
        <v>7</v>
      </c>
      <c r="P21" s="9">
        <f t="shared" si="8"/>
        <v>7</v>
      </c>
      <c r="Q21" s="9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</row>
    <row r="22" spans="1:137" s="15" customFormat="1" ht="15" customHeight="1" x14ac:dyDescent="0.25">
      <c r="A22" s="71"/>
      <c r="B22" s="16" t="str">
        <f ca="1">IF(ISERROR(VALUE(SUBSTITUTE(OFFSET(B22,-1,0,1,1),".",""))),"0.1",IF(ISERROR(FIND("@",SUBSTITUTE(OFFSET(B22,-1,0,1,1),".","@",1))),OFFSET(B22,-1,0,1,1)&amp;".1",LEFT(OFFSET(B22,-1,0,1,1),FIND("@",SUBSTITUTE(OFFSET(B22,-1,0,1,1),".","@",1)))&amp;IF(ISERROR(FIND("@",SUBSTITUTE(OFFSET(B22,-1,0,1,1),".","@",2))),VALUE(RIGHT(OFFSET(B22,-1,0,1,1),LEN(OFFSET(B22,-1,0,1,1))-FIND("@",SUBSTITUTE(OFFSET(B22,-1,0,1,1),".","@",1))))+1,VALUE(MID(OFFSET(B22,-1,0,1,1),FIND("@",SUBSTITUTE(OFFSET(B22,-1,0,1,1),".","@",1))+1,(FIND("@",SUBSTITUTE(OFFSET(B22,-1,0,1,1),".","@",2))-FIND("@",SUBSTITUTE(OFFSET(B22,-1,0,1,1),".","@",1))-1)))+1)))</f>
        <v>2.1</v>
      </c>
      <c r="C22" s="17" t="s">
        <v>20</v>
      </c>
      <c r="D22" s="18"/>
      <c r="E22" s="19">
        <v>42005</v>
      </c>
      <c r="F22" s="20">
        <v>14</v>
      </c>
      <c r="G22" s="20"/>
      <c r="H22" s="21">
        <v>0.8</v>
      </c>
      <c r="I22" s="22">
        <f t="shared" ref="I22:I27" si="12">E22+F22-1</f>
        <v>42018</v>
      </c>
      <c r="J22" s="22">
        <f t="shared" ref="J22:J27" si="13">IF(ISBLANK(G22),I22,E22+G22-1)</f>
        <v>42018</v>
      </c>
      <c r="K22" s="23">
        <f t="shared" si="4"/>
        <v>10</v>
      </c>
      <c r="L22" s="23">
        <f t="shared" si="5"/>
        <v>10</v>
      </c>
      <c r="M22" s="24">
        <f t="shared" si="6"/>
        <v>11</v>
      </c>
      <c r="N22" s="24">
        <f t="shared" si="7"/>
        <v>0</v>
      </c>
      <c r="O22" s="23">
        <f>F22-M22</f>
        <v>3</v>
      </c>
      <c r="P22" s="25">
        <f t="shared" si="8"/>
        <v>0</v>
      </c>
      <c r="Q22" s="26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</row>
    <row r="23" spans="1:137" s="15" customFormat="1" ht="15" customHeight="1" x14ac:dyDescent="0.25">
      <c r="A23" s="71"/>
      <c r="B23" s="16" t="str">
        <f ca="1">IF(ISERROR(VALUE(SUBSTITUTE(OFFSET(B23,-1,0,1,1),".",""))),"0.1",IF(ISERROR(FIND("@",SUBSTITUTE(OFFSET(B23,-1,0,1,1),".","@",1))),OFFSET(B23,-1,0,1,1)&amp;".1",LEFT(OFFSET(B23,-1,0,1,1),FIND("@",SUBSTITUTE(OFFSET(B23,-1,0,1,1),".","@",1)))&amp;IF(ISERROR(FIND("@",SUBSTITUTE(OFFSET(B23,-1,0,1,1),".","@",2))),VALUE(RIGHT(OFFSET(B23,-1,0,1,1),LEN(OFFSET(B23,-1,0,1,1))-FIND("@",SUBSTITUTE(OFFSET(B23,-1,0,1,1),".","@",1))))+1,VALUE(MID(OFFSET(B23,-1,0,1,1),FIND("@",SUBSTITUTE(OFFSET(B23,-1,0,1,1),".","@",1))+1,(FIND("@",SUBSTITUTE(OFFSET(B23,-1,0,1,1),".","@",2))-FIND("@",SUBSTITUTE(OFFSET(B23,-1,0,1,1),".","@",1))-1)))+1)))</f>
        <v>2.2</v>
      </c>
      <c r="C23" s="17" t="s">
        <v>20</v>
      </c>
      <c r="D23" s="18"/>
      <c r="E23" s="19">
        <v>42006</v>
      </c>
      <c r="F23" s="20">
        <v>22</v>
      </c>
      <c r="G23" s="20"/>
      <c r="H23" s="21">
        <v>0.8</v>
      </c>
      <c r="I23" s="22">
        <f t="shared" si="12"/>
        <v>42027</v>
      </c>
      <c r="J23" s="22">
        <f t="shared" si="13"/>
        <v>42027</v>
      </c>
      <c r="K23" s="23">
        <f t="shared" si="4"/>
        <v>16</v>
      </c>
      <c r="L23" s="23">
        <f t="shared" si="5"/>
        <v>16</v>
      </c>
      <c r="M23" s="24">
        <f t="shared" si="6"/>
        <v>17</v>
      </c>
      <c r="N23" s="24">
        <f t="shared" si="7"/>
        <v>0</v>
      </c>
      <c r="O23" s="23">
        <f t="shared" ref="O23:O27" si="14">F23-M23</f>
        <v>5</v>
      </c>
      <c r="P23" s="25">
        <f t="shared" si="8"/>
        <v>0</v>
      </c>
      <c r="Q23" s="28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</row>
    <row r="24" spans="1:137" s="15" customFormat="1" ht="15" customHeight="1" x14ac:dyDescent="0.25">
      <c r="A24" s="71"/>
      <c r="B24" s="16" t="str">
        <f ca="1">IF(ISERROR(VALUE(SUBSTITUTE(OFFSET(B24,-1,0,1,1),".",""))),"0.0.1",IF(ISERROR(FIND("@",SUBSTITUTE(OFFSET(B24,-1,0,1,1),".","@",2))),OFFSET(B24,-1,0,1,1)&amp;".1",LEFT(OFFSET(B24,-1,0,1,1),FIND("@",SUBSTITUTE(OFFSET(B24,-1,0,1,1),".","@",2)))&amp;IF(ISERROR(FIND("@",SUBSTITUTE(OFFSET(B24,-1,0,1,1),".","@",3))),VALUE(RIGHT(OFFSET(B24,-1,0,1,1),LEN(OFFSET(B24,-1,0,1,1))-FIND("@",SUBSTITUTE(OFFSET(B24,-1,0,1,1),".","@",2))))+1,VALUE(MID(OFFSET(B24,-1,0,1,1),FIND("@",SUBSTITUTE(OFFSET(B24,-1,0,1,1),".","@",2))+1,(FIND("@",SUBSTITUTE(OFFSET(B24,-1,0,1,1),".","@",3))-FIND("@",SUBSTITUTE(OFFSET(B24,-1,0,1,1),".","@",2))-1)))+1)))</f>
        <v>2.2.1</v>
      </c>
      <c r="C24" s="29" t="s">
        <v>22</v>
      </c>
      <c r="D24" s="30"/>
      <c r="E24" s="31">
        <v>42004</v>
      </c>
      <c r="F24" s="32">
        <v>5</v>
      </c>
      <c r="G24" s="32"/>
      <c r="H24" s="33">
        <v>0.6</v>
      </c>
      <c r="I24" s="34">
        <f t="shared" si="12"/>
        <v>42008</v>
      </c>
      <c r="J24" s="34">
        <f t="shared" si="13"/>
        <v>42008</v>
      </c>
      <c r="K24" s="35">
        <f t="shared" si="4"/>
        <v>3</v>
      </c>
      <c r="L24" s="35">
        <f t="shared" si="5"/>
        <v>3</v>
      </c>
      <c r="M24" s="36">
        <f t="shared" si="6"/>
        <v>3</v>
      </c>
      <c r="N24" s="36">
        <f t="shared" si="7"/>
        <v>0</v>
      </c>
      <c r="O24" s="35">
        <f t="shared" si="14"/>
        <v>2</v>
      </c>
      <c r="P24" s="37">
        <f t="shared" si="8"/>
        <v>0</v>
      </c>
      <c r="Q24" s="28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</row>
    <row r="25" spans="1:137" s="15" customFormat="1" ht="15" customHeight="1" x14ac:dyDescent="0.25">
      <c r="A25" s="71"/>
      <c r="B25" s="16" t="str">
        <f ca="1">IF(ISERROR(VALUE(SUBSTITUTE(OFFSET(B25,-1,0,1,1),".",""))),"0.0.1",IF(ISERROR(FIND("@",SUBSTITUTE(OFFSET(B25,-1,0,1,1),".","@",2))),OFFSET(B25,-1,0,1,1)&amp;".1",LEFT(OFFSET(B25,-1,0,1,1),FIND("@",SUBSTITUTE(OFFSET(B25,-1,0,1,1),".","@",2)))&amp;IF(ISERROR(FIND("@",SUBSTITUTE(OFFSET(B25,-1,0,1,1),".","@",3))),VALUE(RIGHT(OFFSET(B25,-1,0,1,1),LEN(OFFSET(B25,-1,0,1,1))-FIND("@",SUBSTITUTE(OFFSET(B25,-1,0,1,1),".","@",2))))+1,VALUE(MID(OFFSET(B25,-1,0,1,1),FIND("@",SUBSTITUTE(OFFSET(B25,-1,0,1,1),".","@",2))+1,(FIND("@",SUBSTITUTE(OFFSET(B25,-1,0,1,1),".","@",3))-FIND("@",SUBSTITUTE(OFFSET(B25,-1,0,1,1),".","@",2))-1)))+1)))</f>
        <v>2.2.2</v>
      </c>
      <c r="C25" s="29" t="s">
        <v>22</v>
      </c>
      <c r="D25" s="30"/>
      <c r="E25" s="31">
        <v>42005</v>
      </c>
      <c r="F25" s="32">
        <v>2</v>
      </c>
      <c r="G25" s="32"/>
      <c r="H25" s="33">
        <v>0.5</v>
      </c>
      <c r="I25" s="34">
        <f t="shared" si="12"/>
        <v>42006</v>
      </c>
      <c r="J25" s="34">
        <f t="shared" si="13"/>
        <v>42006</v>
      </c>
      <c r="K25" s="35">
        <f t="shared" si="4"/>
        <v>2</v>
      </c>
      <c r="L25" s="35">
        <f t="shared" si="5"/>
        <v>2</v>
      </c>
      <c r="M25" s="36">
        <f t="shared" si="6"/>
        <v>1</v>
      </c>
      <c r="N25" s="36">
        <f t="shared" si="7"/>
        <v>0</v>
      </c>
      <c r="O25" s="35">
        <f t="shared" si="14"/>
        <v>1</v>
      </c>
      <c r="P25" s="37">
        <f t="shared" si="8"/>
        <v>0</v>
      </c>
      <c r="Q25" s="28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</row>
    <row r="26" spans="1:137" s="15" customFormat="1" ht="15" customHeight="1" x14ac:dyDescent="0.25">
      <c r="A26" s="71"/>
      <c r="B26" s="38" t="str">
        <f ca="1">IF(ISERROR(VALUE(SUBSTITUTE(OFFSET(B26,-1,0,1,1),".",""))),"0.0.0.1",IF(ISERROR(FIND("@",SUBSTITUTE(OFFSET(B26,-1,0,1,1),".","@",3))),OFFSET(B26,-1,0,1,1)&amp;".1",LEFT(OFFSET(B26,-1,0,1,1),FIND("@",SUBSTITUTE(OFFSET(B26,-1,0,1,1),".","@",3)))&amp;IF(ISERROR(FIND("@",SUBSTITUTE(OFFSET(B26,-1,0,1,1),".","@",4))),VALUE(RIGHT(OFFSET(B26,-1,0,1,1),LEN(OFFSET(B26,-1,0,1,1))-FIND("@",SUBSTITUTE(OFFSET(B26,-1,0,1,1),".","@",3))))+1,VALUE(MID(OFFSET(B26,-1,0,1,1),FIND("@",SUBSTITUTE(OFFSET(B26,-1,0,1,1),".","@",3))+1,(FIND("@",SUBSTITUTE(OFFSET(B26,-1,0,1,1),".","@",4))-FIND("@",SUBSTITUTE(OFFSET(B26,-1,0,1,1),".","@",3))-1)))+1)))</f>
        <v>2.2.2.1</v>
      </c>
      <c r="C26" s="39" t="s">
        <v>23</v>
      </c>
      <c r="D26" s="40"/>
      <c r="E26" s="19">
        <v>42005</v>
      </c>
      <c r="F26" s="20">
        <v>2</v>
      </c>
      <c r="G26" s="20"/>
      <c r="H26" s="21">
        <v>0.5</v>
      </c>
      <c r="I26" s="22">
        <f t="shared" si="12"/>
        <v>42006</v>
      </c>
      <c r="J26" s="22">
        <f t="shared" si="13"/>
        <v>42006</v>
      </c>
      <c r="K26" s="23">
        <f t="shared" si="4"/>
        <v>2</v>
      </c>
      <c r="L26" s="23">
        <f t="shared" si="5"/>
        <v>2</v>
      </c>
      <c r="M26" s="24">
        <f t="shared" si="6"/>
        <v>1</v>
      </c>
      <c r="N26" s="24">
        <f t="shared" si="7"/>
        <v>0</v>
      </c>
      <c r="O26" s="23">
        <f t="shared" si="14"/>
        <v>1</v>
      </c>
      <c r="P26" s="37">
        <f t="shared" si="8"/>
        <v>0</v>
      </c>
      <c r="Q26" s="28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</row>
    <row r="27" spans="1:137" s="15" customFormat="1" ht="15" customHeight="1" x14ac:dyDescent="0.25">
      <c r="A27" s="71"/>
      <c r="B27" s="41" t="str">
        <f ca="1">IF(ISERROR(VALUE(SUBSTITUTE(OFFSET(B27,-1,0,1,1),".",""))),"0.0.0.0.1",IF(ISERROR(FIND("@",SUBSTITUTE(OFFSET(B27,-1,0,1,1),".","@",4))),OFFSET(B27,-1,0,1,1)&amp;".1",LEFT(OFFSET(B27,-1,0,1,1),FIND("@",SUBSTITUTE(OFFSET(B27,-1,0,1,1),".","@",4)))&amp;IF(ISERROR(FIND("@",SUBSTITUTE(OFFSET(B27,-1,0,1,1),".","@",5))),VALUE(RIGHT(OFFSET(B27,-1,0,1,1),LEN(OFFSET(B27,-1,0,1,1))-FIND("@",SUBSTITUTE(OFFSET(B27,-1,0,1,1),".","@",4))))+1,VALUE(MID(OFFSET(B27,-1,0,1,1),FIND("@",SUBSTITUTE(OFFSET(B27,-1,0,1,1),".","@",4))+1,(FIND("@",SUBSTITUTE(OFFSET(B27,-1,0,1,1),".","@",5))-FIND("@",SUBSTITUTE(OFFSET(B27,-1,0,1,1),".","@",4))-1)))+1)))</f>
        <v>2.2.2.1.1</v>
      </c>
      <c r="C27" s="42" t="s">
        <v>24</v>
      </c>
      <c r="D27" s="43"/>
      <c r="E27" s="31">
        <v>42005</v>
      </c>
      <c r="F27" s="32">
        <v>4</v>
      </c>
      <c r="G27" s="32"/>
      <c r="H27" s="33">
        <v>0.5</v>
      </c>
      <c r="I27" s="34">
        <f t="shared" si="12"/>
        <v>42008</v>
      </c>
      <c r="J27" s="34">
        <f t="shared" si="13"/>
        <v>42008</v>
      </c>
      <c r="K27" s="35">
        <f t="shared" si="4"/>
        <v>2</v>
      </c>
      <c r="L27" s="35">
        <f t="shared" si="5"/>
        <v>2</v>
      </c>
      <c r="M27" s="36">
        <f t="shared" si="6"/>
        <v>2</v>
      </c>
      <c r="N27" s="36">
        <f t="shared" si="7"/>
        <v>0</v>
      </c>
      <c r="O27" s="35">
        <f t="shared" si="14"/>
        <v>2</v>
      </c>
      <c r="P27" s="37">
        <f t="shared" si="8"/>
        <v>0</v>
      </c>
      <c r="Q27" s="44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</row>
    <row r="28" spans="1:137" s="15" customFormat="1" ht="15" customHeight="1" x14ac:dyDescent="0.25">
      <c r="A28" s="71"/>
      <c r="B28" s="8">
        <f ca="1">IF(ISERROR(VALUE(SUBSTITUTE(OFFSET(B28,-1,0,1,1),".",""))),1,IF(ISERROR(FIND("@",SUBSTITUTE(OFFSET(B28,-1,0,1,1),".","@",1))),VALUE(OFFSET(B28,-1,0,1,1))+1,VALUE(LEFT(OFFSET(B28,-1,0,1,1),FIND("@",SUBSTITUTE(OFFSET(B28,-1,0,1,1),".","@",1))-1))+1))</f>
        <v>3</v>
      </c>
      <c r="C28" s="9" t="s">
        <v>26</v>
      </c>
      <c r="D28" s="9"/>
      <c r="E28" s="10">
        <f>MIN(E29:E34)</f>
        <v>42004</v>
      </c>
      <c r="F28" s="11">
        <f>I28-E28+1</f>
        <v>24</v>
      </c>
      <c r="G28" s="12">
        <f>J28-E28+1</f>
        <v>24</v>
      </c>
      <c r="H28" s="13">
        <f>SUMPRODUCT(F29:F34,H29:H34)/SUM(F29:F34)</f>
        <v>0.73061224489795928</v>
      </c>
      <c r="I28" s="10">
        <f>MAX(I29:I34)</f>
        <v>42027</v>
      </c>
      <c r="J28" s="10">
        <f>IF(MAX(J29:J34)="","",MAX(J29:J34))</f>
        <v>42027</v>
      </c>
      <c r="K28" s="11">
        <f t="shared" si="4"/>
        <v>18</v>
      </c>
      <c r="L28" s="11">
        <f t="shared" si="5"/>
        <v>18</v>
      </c>
      <c r="M28" s="12">
        <f t="shared" si="6"/>
        <v>17</v>
      </c>
      <c r="N28" s="12">
        <f t="shared" si="7"/>
        <v>17</v>
      </c>
      <c r="O28" s="11">
        <f>F28-M28</f>
        <v>7</v>
      </c>
      <c r="P28" s="9">
        <f t="shared" si="8"/>
        <v>7</v>
      </c>
      <c r="Q28" s="9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</row>
    <row r="29" spans="1:137" s="15" customFormat="1" ht="15" customHeight="1" x14ac:dyDescent="0.25">
      <c r="A29" s="71"/>
      <c r="B29" s="16" t="str">
        <f ca="1">IF(ISERROR(VALUE(SUBSTITUTE(OFFSET(B29,-1,0,1,1),".",""))),"0.1",IF(ISERROR(FIND("@",SUBSTITUTE(OFFSET(B29,-1,0,1,1),".","@",1))),OFFSET(B29,-1,0,1,1)&amp;".1",LEFT(OFFSET(B29,-1,0,1,1),FIND("@",SUBSTITUTE(OFFSET(B29,-1,0,1,1),".","@",1)))&amp;IF(ISERROR(FIND("@",SUBSTITUTE(OFFSET(B29,-1,0,1,1),".","@",2))),VALUE(RIGHT(OFFSET(B29,-1,0,1,1),LEN(OFFSET(B29,-1,0,1,1))-FIND("@",SUBSTITUTE(OFFSET(B29,-1,0,1,1),".","@",1))))+1,VALUE(MID(OFFSET(B29,-1,0,1,1),FIND("@",SUBSTITUTE(OFFSET(B29,-1,0,1,1),".","@",1))+1,(FIND("@",SUBSTITUTE(OFFSET(B29,-1,0,1,1),".","@",2))-FIND("@",SUBSTITUTE(OFFSET(B29,-1,0,1,1),".","@",1))-1)))+1)))</f>
        <v>3.1</v>
      </c>
      <c r="C29" s="17" t="s">
        <v>20</v>
      </c>
      <c r="D29" s="18"/>
      <c r="E29" s="19">
        <v>42005</v>
      </c>
      <c r="F29" s="20">
        <v>14</v>
      </c>
      <c r="G29" s="20"/>
      <c r="H29" s="21">
        <v>0.8</v>
      </c>
      <c r="I29" s="22">
        <f t="shared" ref="I29:I34" si="15">E29+F29-1</f>
        <v>42018</v>
      </c>
      <c r="J29" s="22">
        <f t="shared" ref="J29:J34" si="16">IF(ISBLANK(G29),I29,E29+G29-1)</f>
        <v>42018</v>
      </c>
      <c r="K29" s="23">
        <f t="shared" si="4"/>
        <v>10</v>
      </c>
      <c r="L29" s="23">
        <f t="shared" si="5"/>
        <v>10</v>
      </c>
      <c r="M29" s="24">
        <f t="shared" si="6"/>
        <v>11</v>
      </c>
      <c r="N29" s="24">
        <f t="shared" si="7"/>
        <v>0</v>
      </c>
      <c r="O29" s="23">
        <f>F29-M29</f>
        <v>3</v>
      </c>
      <c r="P29" s="25">
        <f t="shared" si="8"/>
        <v>0</v>
      </c>
      <c r="Q29" s="26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</row>
    <row r="30" spans="1:137" s="15" customFormat="1" ht="15" customHeight="1" x14ac:dyDescent="0.25">
      <c r="A30" s="71"/>
      <c r="B30" s="16" t="str">
        <f ca="1">IF(ISERROR(VALUE(SUBSTITUTE(OFFSET(B30,-1,0,1,1),".",""))),"0.1",IF(ISERROR(FIND("@",SUBSTITUTE(OFFSET(B30,-1,0,1,1),".","@",1))),OFFSET(B30,-1,0,1,1)&amp;".1",LEFT(OFFSET(B30,-1,0,1,1),FIND("@",SUBSTITUTE(OFFSET(B30,-1,0,1,1),".","@",1)))&amp;IF(ISERROR(FIND("@",SUBSTITUTE(OFFSET(B30,-1,0,1,1),".","@",2))),VALUE(RIGHT(OFFSET(B30,-1,0,1,1),LEN(OFFSET(B30,-1,0,1,1))-FIND("@",SUBSTITUTE(OFFSET(B30,-1,0,1,1),".","@",1))))+1,VALUE(MID(OFFSET(B30,-1,0,1,1),FIND("@",SUBSTITUTE(OFFSET(B30,-1,0,1,1),".","@",1))+1,(FIND("@",SUBSTITUTE(OFFSET(B30,-1,0,1,1),".","@",2))-FIND("@",SUBSTITUTE(OFFSET(B30,-1,0,1,1),".","@",1))-1)))+1)))</f>
        <v>3.2</v>
      </c>
      <c r="C30" s="17" t="s">
        <v>20</v>
      </c>
      <c r="D30" s="18"/>
      <c r="E30" s="19">
        <v>42006</v>
      </c>
      <c r="F30" s="20">
        <v>22</v>
      </c>
      <c r="G30" s="20"/>
      <c r="H30" s="21">
        <v>0.8</v>
      </c>
      <c r="I30" s="22">
        <f t="shared" si="15"/>
        <v>42027</v>
      </c>
      <c r="J30" s="22">
        <f t="shared" si="16"/>
        <v>42027</v>
      </c>
      <c r="K30" s="23">
        <f t="shared" si="4"/>
        <v>16</v>
      </c>
      <c r="L30" s="23">
        <f t="shared" si="5"/>
        <v>16</v>
      </c>
      <c r="M30" s="24">
        <f t="shared" si="6"/>
        <v>17</v>
      </c>
      <c r="N30" s="24">
        <f t="shared" si="7"/>
        <v>0</v>
      </c>
      <c r="O30" s="23">
        <f t="shared" ref="O30:O34" si="17">F30-M30</f>
        <v>5</v>
      </c>
      <c r="P30" s="25">
        <f t="shared" si="8"/>
        <v>0</v>
      </c>
      <c r="Q30" s="28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</row>
    <row r="31" spans="1:137" s="15" customFormat="1" ht="15" customHeight="1" x14ac:dyDescent="0.25">
      <c r="A31" s="71"/>
      <c r="B31" s="16" t="str">
        <f ca="1">IF(ISERROR(VALUE(SUBSTITUTE(OFFSET(B31,-1,0,1,1),".",""))),"0.0.1",IF(ISERROR(FIND("@",SUBSTITUTE(OFFSET(B31,-1,0,1,1),".","@",2))),OFFSET(B31,-1,0,1,1)&amp;".1",LEFT(OFFSET(B31,-1,0,1,1),FIND("@",SUBSTITUTE(OFFSET(B31,-1,0,1,1),".","@",2)))&amp;IF(ISERROR(FIND("@",SUBSTITUTE(OFFSET(B31,-1,0,1,1),".","@",3))),VALUE(RIGHT(OFFSET(B31,-1,0,1,1),LEN(OFFSET(B31,-1,0,1,1))-FIND("@",SUBSTITUTE(OFFSET(B31,-1,0,1,1),".","@",2))))+1,VALUE(MID(OFFSET(B31,-1,0,1,1),FIND("@",SUBSTITUTE(OFFSET(B31,-1,0,1,1),".","@",2))+1,(FIND("@",SUBSTITUTE(OFFSET(B31,-1,0,1,1),".","@",3))-FIND("@",SUBSTITUTE(OFFSET(B31,-1,0,1,1),".","@",2))-1)))+1)))</f>
        <v>3.2.1</v>
      </c>
      <c r="C31" s="29" t="s">
        <v>22</v>
      </c>
      <c r="D31" s="30"/>
      <c r="E31" s="31">
        <v>42004</v>
      </c>
      <c r="F31" s="32">
        <v>5</v>
      </c>
      <c r="G31" s="32"/>
      <c r="H31" s="33">
        <v>0.6</v>
      </c>
      <c r="I31" s="34">
        <f t="shared" si="15"/>
        <v>42008</v>
      </c>
      <c r="J31" s="34">
        <f t="shared" si="16"/>
        <v>42008</v>
      </c>
      <c r="K31" s="35">
        <f t="shared" si="4"/>
        <v>3</v>
      </c>
      <c r="L31" s="35">
        <f t="shared" si="5"/>
        <v>3</v>
      </c>
      <c r="M31" s="36">
        <f t="shared" si="6"/>
        <v>3</v>
      </c>
      <c r="N31" s="36">
        <f t="shared" si="7"/>
        <v>0</v>
      </c>
      <c r="O31" s="35">
        <f t="shared" si="17"/>
        <v>2</v>
      </c>
      <c r="P31" s="37">
        <f t="shared" si="8"/>
        <v>0</v>
      </c>
      <c r="Q31" s="28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</row>
    <row r="32" spans="1:137" s="15" customFormat="1" ht="15" customHeight="1" x14ac:dyDescent="0.25">
      <c r="A32" s="71"/>
      <c r="B32" s="16" t="str">
        <f ca="1">IF(ISERROR(VALUE(SUBSTITUTE(OFFSET(B32,-1,0,1,1),".",""))),"0.0.1",IF(ISERROR(FIND("@",SUBSTITUTE(OFFSET(B32,-1,0,1,1),".","@",2))),OFFSET(B32,-1,0,1,1)&amp;".1",LEFT(OFFSET(B32,-1,0,1,1),FIND("@",SUBSTITUTE(OFFSET(B32,-1,0,1,1),".","@",2)))&amp;IF(ISERROR(FIND("@",SUBSTITUTE(OFFSET(B32,-1,0,1,1),".","@",3))),VALUE(RIGHT(OFFSET(B32,-1,0,1,1),LEN(OFFSET(B32,-1,0,1,1))-FIND("@",SUBSTITUTE(OFFSET(B32,-1,0,1,1),".","@",2))))+1,VALUE(MID(OFFSET(B32,-1,0,1,1),FIND("@",SUBSTITUTE(OFFSET(B32,-1,0,1,1),".","@",2))+1,(FIND("@",SUBSTITUTE(OFFSET(B32,-1,0,1,1),".","@",3))-FIND("@",SUBSTITUTE(OFFSET(B32,-1,0,1,1),".","@",2))-1)))+1)))</f>
        <v>3.2.2</v>
      </c>
      <c r="C32" s="29" t="s">
        <v>22</v>
      </c>
      <c r="D32" s="30"/>
      <c r="E32" s="31">
        <v>42005</v>
      </c>
      <c r="F32" s="32">
        <v>2</v>
      </c>
      <c r="G32" s="32"/>
      <c r="H32" s="33">
        <v>0.5</v>
      </c>
      <c r="I32" s="34">
        <f t="shared" si="15"/>
        <v>42006</v>
      </c>
      <c r="J32" s="34">
        <f t="shared" si="16"/>
        <v>42006</v>
      </c>
      <c r="K32" s="35">
        <f t="shared" si="4"/>
        <v>2</v>
      </c>
      <c r="L32" s="35">
        <f t="shared" si="5"/>
        <v>2</v>
      </c>
      <c r="M32" s="36">
        <f t="shared" si="6"/>
        <v>1</v>
      </c>
      <c r="N32" s="36">
        <f t="shared" si="7"/>
        <v>0</v>
      </c>
      <c r="O32" s="35">
        <f t="shared" si="17"/>
        <v>1</v>
      </c>
      <c r="P32" s="37">
        <f t="shared" si="8"/>
        <v>0</v>
      </c>
      <c r="Q32" s="28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</row>
    <row r="33" spans="1:137" s="15" customFormat="1" ht="15" customHeight="1" x14ac:dyDescent="0.25">
      <c r="A33" s="71"/>
      <c r="B33" s="38" t="str">
        <f ca="1">IF(ISERROR(VALUE(SUBSTITUTE(OFFSET(B33,-1,0,1,1),".",""))),"0.0.0.1",IF(ISERROR(FIND("@",SUBSTITUTE(OFFSET(B33,-1,0,1,1),".","@",3))),OFFSET(B33,-1,0,1,1)&amp;".1",LEFT(OFFSET(B33,-1,0,1,1),FIND("@",SUBSTITUTE(OFFSET(B33,-1,0,1,1),".","@",3)))&amp;IF(ISERROR(FIND("@",SUBSTITUTE(OFFSET(B33,-1,0,1,1),".","@",4))),VALUE(RIGHT(OFFSET(B33,-1,0,1,1),LEN(OFFSET(B33,-1,0,1,1))-FIND("@",SUBSTITUTE(OFFSET(B33,-1,0,1,1),".","@",3))))+1,VALUE(MID(OFFSET(B33,-1,0,1,1),FIND("@",SUBSTITUTE(OFFSET(B33,-1,0,1,1),".","@",3))+1,(FIND("@",SUBSTITUTE(OFFSET(B33,-1,0,1,1),".","@",4))-FIND("@",SUBSTITUTE(OFFSET(B33,-1,0,1,1),".","@",3))-1)))+1)))</f>
        <v>3.2.2.1</v>
      </c>
      <c r="C33" s="39" t="s">
        <v>23</v>
      </c>
      <c r="D33" s="40"/>
      <c r="E33" s="19">
        <v>42005</v>
      </c>
      <c r="F33" s="20">
        <v>2</v>
      </c>
      <c r="G33" s="20"/>
      <c r="H33" s="21">
        <v>0.5</v>
      </c>
      <c r="I33" s="22">
        <f t="shared" si="15"/>
        <v>42006</v>
      </c>
      <c r="J33" s="22">
        <f t="shared" si="16"/>
        <v>42006</v>
      </c>
      <c r="K33" s="23">
        <f t="shared" si="4"/>
        <v>2</v>
      </c>
      <c r="L33" s="23">
        <f t="shared" si="5"/>
        <v>2</v>
      </c>
      <c r="M33" s="24">
        <f t="shared" si="6"/>
        <v>1</v>
      </c>
      <c r="N33" s="24">
        <f t="shared" si="7"/>
        <v>0</v>
      </c>
      <c r="O33" s="23">
        <f t="shared" si="17"/>
        <v>1</v>
      </c>
      <c r="P33" s="37">
        <f t="shared" si="8"/>
        <v>0</v>
      </c>
      <c r="Q33" s="28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</row>
    <row r="34" spans="1:137" s="15" customFormat="1" ht="15" customHeight="1" x14ac:dyDescent="0.25">
      <c r="A34" s="71"/>
      <c r="B34" s="41" t="str">
        <f ca="1">IF(ISERROR(VALUE(SUBSTITUTE(OFFSET(B34,-1,0,1,1),".",""))),"0.0.0.0.1",IF(ISERROR(FIND("@",SUBSTITUTE(OFFSET(B34,-1,0,1,1),".","@",4))),OFFSET(B34,-1,0,1,1)&amp;".1",LEFT(OFFSET(B34,-1,0,1,1),FIND("@",SUBSTITUTE(OFFSET(B34,-1,0,1,1),".","@",4)))&amp;IF(ISERROR(FIND("@",SUBSTITUTE(OFFSET(B34,-1,0,1,1),".","@",5))),VALUE(RIGHT(OFFSET(B34,-1,0,1,1),LEN(OFFSET(B34,-1,0,1,1))-FIND("@",SUBSTITUTE(OFFSET(B34,-1,0,1,1),".","@",4))))+1,VALUE(MID(OFFSET(B34,-1,0,1,1),FIND("@",SUBSTITUTE(OFFSET(B34,-1,0,1,1),".","@",4))+1,(FIND("@",SUBSTITUTE(OFFSET(B34,-1,0,1,1),".","@",5))-FIND("@",SUBSTITUTE(OFFSET(B34,-1,0,1,1),".","@",4))-1)))+1)))</f>
        <v>3.2.2.1.1</v>
      </c>
      <c r="C34" s="42" t="s">
        <v>24</v>
      </c>
      <c r="D34" s="43"/>
      <c r="E34" s="31">
        <v>42005</v>
      </c>
      <c r="F34" s="32">
        <v>4</v>
      </c>
      <c r="G34" s="32"/>
      <c r="H34" s="33">
        <v>0.5</v>
      </c>
      <c r="I34" s="34">
        <f t="shared" si="15"/>
        <v>42008</v>
      </c>
      <c r="J34" s="34">
        <f t="shared" si="16"/>
        <v>42008</v>
      </c>
      <c r="K34" s="35">
        <f t="shared" si="4"/>
        <v>2</v>
      </c>
      <c r="L34" s="35">
        <f t="shared" si="5"/>
        <v>2</v>
      </c>
      <c r="M34" s="36">
        <f t="shared" si="6"/>
        <v>2</v>
      </c>
      <c r="N34" s="36">
        <f t="shared" si="7"/>
        <v>0</v>
      </c>
      <c r="O34" s="35">
        <f t="shared" si="17"/>
        <v>2</v>
      </c>
      <c r="P34" s="37">
        <f t="shared" si="8"/>
        <v>0</v>
      </c>
      <c r="Q34" s="44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</row>
    <row r="35" spans="1:137" s="15" customFormat="1" ht="15" customHeight="1" x14ac:dyDescent="0.25">
      <c r="A35" s="71"/>
      <c r="B35" s="8">
        <f ca="1">IF(ISERROR(VALUE(SUBSTITUTE(OFFSET(B35,-1,0,1,1),".",""))),1,IF(ISERROR(FIND("@",SUBSTITUTE(OFFSET(B35,-1,0,1,1),".","@",1))),VALUE(OFFSET(B35,-1,0,1,1))+1,VALUE(LEFT(OFFSET(B35,-1,0,1,1),FIND("@",SUBSTITUTE(OFFSET(B35,-1,0,1,1),".","@",1))-1))+1))</f>
        <v>4</v>
      </c>
      <c r="C35" s="9" t="s">
        <v>27</v>
      </c>
      <c r="D35" s="9"/>
      <c r="E35" s="10">
        <f>MIN(E36:E41)</f>
        <v>42004</v>
      </c>
      <c r="F35" s="11">
        <f>I35-E35+1</f>
        <v>24</v>
      </c>
      <c r="G35" s="12">
        <f>J35-E35+1</f>
        <v>24</v>
      </c>
      <c r="H35" s="13">
        <f>SUMPRODUCT(F36:F41,H36:H41)/SUM(F36:F41)</f>
        <v>0.73061224489795928</v>
      </c>
      <c r="I35" s="10">
        <f>MAX(I36:I41)</f>
        <v>42027</v>
      </c>
      <c r="J35" s="10">
        <f>IF(MAX(J36:J41)="","",MAX(J36:J41))</f>
        <v>42027</v>
      </c>
      <c r="K35" s="11">
        <f t="shared" si="4"/>
        <v>18</v>
      </c>
      <c r="L35" s="11">
        <f t="shared" si="5"/>
        <v>18</v>
      </c>
      <c r="M35" s="12">
        <f t="shared" si="6"/>
        <v>17</v>
      </c>
      <c r="N35" s="12">
        <f t="shared" si="7"/>
        <v>17</v>
      </c>
      <c r="O35" s="11">
        <f>F35-M35</f>
        <v>7</v>
      </c>
      <c r="P35" s="9">
        <f t="shared" si="8"/>
        <v>7</v>
      </c>
      <c r="Q35" s="9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</row>
    <row r="36" spans="1:137" s="15" customFormat="1" ht="15" customHeight="1" x14ac:dyDescent="0.25">
      <c r="A36" s="71"/>
      <c r="B36" s="16" t="str">
        <f ca="1">IF(ISERROR(VALUE(SUBSTITUTE(OFFSET(B36,-1,0,1,1),".",""))),"0.1",IF(ISERROR(FIND("@",SUBSTITUTE(OFFSET(B36,-1,0,1,1),".","@",1))),OFFSET(B36,-1,0,1,1)&amp;".1",LEFT(OFFSET(B36,-1,0,1,1),FIND("@",SUBSTITUTE(OFFSET(B36,-1,0,1,1),".","@",1)))&amp;IF(ISERROR(FIND("@",SUBSTITUTE(OFFSET(B36,-1,0,1,1),".","@",2))),VALUE(RIGHT(OFFSET(B36,-1,0,1,1),LEN(OFFSET(B36,-1,0,1,1))-FIND("@",SUBSTITUTE(OFFSET(B36,-1,0,1,1),".","@",1))))+1,VALUE(MID(OFFSET(B36,-1,0,1,1),FIND("@",SUBSTITUTE(OFFSET(B36,-1,0,1,1),".","@",1))+1,(FIND("@",SUBSTITUTE(OFFSET(B36,-1,0,1,1),".","@",2))-FIND("@",SUBSTITUTE(OFFSET(B36,-1,0,1,1),".","@",1))-1)))+1)))</f>
        <v>4.1</v>
      </c>
      <c r="C36" s="17" t="s">
        <v>20</v>
      </c>
      <c r="D36" s="18"/>
      <c r="E36" s="19">
        <v>42005</v>
      </c>
      <c r="F36" s="20">
        <v>14</v>
      </c>
      <c r="G36" s="20"/>
      <c r="H36" s="21">
        <v>0.8</v>
      </c>
      <c r="I36" s="22">
        <f t="shared" ref="I36:I41" si="18">E36+F36-1</f>
        <v>42018</v>
      </c>
      <c r="J36" s="22">
        <f t="shared" ref="J36:J41" si="19">IF(ISBLANK(G36),I36,E36+G36-1)</f>
        <v>42018</v>
      </c>
      <c r="K36" s="23">
        <f t="shared" si="4"/>
        <v>10</v>
      </c>
      <c r="L36" s="23">
        <f t="shared" si="5"/>
        <v>10</v>
      </c>
      <c r="M36" s="24">
        <f t="shared" si="6"/>
        <v>11</v>
      </c>
      <c r="N36" s="24">
        <f t="shared" si="7"/>
        <v>0</v>
      </c>
      <c r="O36" s="23">
        <f>F36-M36</f>
        <v>3</v>
      </c>
      <c r="P36" s="25">
        <f t="shared" si="8"/>
        <v>0</v>
      </c>
      <c r="Q36" s="26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</row>
    <row r="37" spans="1:137" s="15" customFormat="1" ht="15" customHeight="1" x14ac:dyDescent="0.25">
      <c r="A37" s="71"/>
      <c r="B37" s="16" t="str">
        <f ca="1">IF(ISERROR(VALUE(SUBSTITUTE(OFFSET(B37,-1,0,1,1),".",""))),"0.1",IF(ISERROR(FIND("@",SUBSTITUTE(OFFSET(B37,-1,0,1,1),".","@",1))),OFFSET(B37,-1,0,1,1)&amp;".1",LEFT(OFFSET(B37,-1,0,1,1),FIND("@",SUBSTITUTE(OFFSET(B37,-1,0,1,1),".","@",1)))&amp;IF(ISERROR(FIND("@",SUBSTITUTE(OFFSET(B37,-1,0,1,1),".","@",2))),VALUE(RIGHT(OFFSET(B37,-1,0,1,1),LEN(OFFSET(B37,-1,0,1,1))-FIND("@",SUBSTITUTE(OFFSET(B37,-1,0,1,1),".","@",1))))+1,VALUE(MID(OFFSET(B37,-1,0,1,1),FIND("@",SUBSTITUTE(OFFSET(B37,-1,0,1,1),".","@",1))+1,(FIND("@",SUBSTITUTE(OFFSET(B37,-1,0,1,1),".","@",2))-FIND("@",SUBSTITUTE(OFFSET(B37,-1,0,1,1),".","@",1))-1)))+1)))</f>
        <v>4.2</v>
      </c>
      <c r="C37" s="17" t="s">
        <v>20</v>
      </c>
      <c r="D37" s="18"/>
      <c r="E37" s="19">
        <v>42006</v>
      </c>
      <c r="F37" s="20">
        <v>22</v>
      </c>
      <c r="G37" s="20"/>
      <c r="H37" s="21">
        <v>0.8</v>
      </c>
      <c r="I37" s="22">
        <f t="shared" si="18"/>
        <v>42027</v>
      </c>
      <c r="J37" s="22">
        <f t="shared" si="19"/>
        <v>42027</v>
      </c>
      <c r="K37" s="23">
        <f t="shared" si="4"/>
        <v>16</v>
      </c>
      <c r="L37" s="23">
        <f t="shared" si="5"/>
        <v>16</v>
      </c>
      <c r="M37" s="24">
        <f t="shared" si="6"/>
        <v>17</v>
      </c>
      <c r="N37" s="24">
        <f t="shared" si="7"/>
        <v>0</v>
      </c>
      <c r="O37" s="23">
        <f t="shared" ref="O37:O41" si="20">F37-M37</f>
        <v>5</v>
      </c>
      <c r="P37" s="25">
        <f t="shared" si="8"/>
        <v>0</v>
      </c>
      <c r="Q37" s="28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</row>
    <row r="38" spans="1:137" s="15" customFormat="1" ht="15" customHeight="1" x14ac:dyDescent="0.25">
      <c r="A38" s="71"/>
      <c r="B38" s="16" t="str">
        <f ca="1">IF(ISERROR(VALUE(SUBSTITUTE(OFFSET(B38,-1,0,1,1),".",""))),"0.0.1",IF(ISERROR(FIND("@",SUBSTITUTE(OFFSET(B38,-1,0,1,1),".","@",2))),OFFSET(B38,-1,0,1,1)&amp;".1",LEFT(OFFSET(B38,-1,0,1,1),FIND("@",SUBSTITUTE(OFFSET(B38,-1,0,1,1),".","@",2)))&amp;IF(ISERROR(FIND("@",SUBSTITUTE(OFFSET(B38,-1,0,1,1),".","@",3))),VALUE(RIGHT(OFFSET(B38,-1,0,1,1),LEN(OFFSET(B38,-1,0,1,1))-FIND("@",SUBSTITUTE(OFFSET(B38,-1,0,1,1),".","@",2))))+1,VALUE(MID(OFFSET(B38,-1,0,1,1),FIND("@",SUBSTITUTE(OFFSET(B38,-1,0,1,1),".","@",2))+1,(FIND("@",SUBSTITUTE(OFFSET(B38,-1,0,1,1),".","@",3))-FIND("@",SUBSTITUTE(OFFSET(B38,-1,0,1,1),".","@",2))-1)))+1)))</f>
        <v>4.2.1</v>
      </c>
      <c r="C38" s="29" t="s">
        <v>22</v>
      </c>
      <c r="D38" s="30"/>
      <c r="E38" s="31">
        <v>42004</v>
      </c>
      <c r="F38" s="32">
        <v>5</v>
      </c>
      <c r="G38" s="32"/>
      <c r="H38" s="33">
        <v>0.6</v>
      </c>
      <c r="I38" s="34">
        <f t="shared" si="18"/>
        <v>42008</v>
      </c>
      <c r="J38" s="34">
        <f t="shared" si="19"/>
        <v>42008</v>
      </c>
      <c r="K38" s="35">
        <f t="shared" si="4"/>
        <v>3</v>
      </c>
      <c r="L38" s="35">
        <f t="shared" si="5"/>
        <v>3</v>
      </c>
      <c r="M38" s="36">
        <f t="shared" si="6"/>
        <v>3</v>
      </c>
      <c r="N38" s="36">
        <f t="shared" si="7"/>
        <v>0</v>
      </c>
      <c r="O38" s="35">
        <f t="shared" si="20"/>
        <v>2</v>
      </c>
      <c r="P38" s="37">
        <f t="shared" si="8"/>
        <v>0</v>
      </c>
      <c r="Q38" s="28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</row>
    <row r="39" spans="1:137" s="15" customFormat="1" ht="15" customHeight="1" x14ac:dyDescent="0.25">
      <c r="A39" s="71"/>
      <c r="B39" s="16" t="str">
        <f ca="1">IF(ISERROR(VALUE(SUBSTITUTE(OFFSET(B39,-1,0,1,1),".",""))),"0.0.1",IF(ISERROR(FIND("@",SUBSTITUTE(OFFSET(B39,-1,0,1,1),".","@",2))),OFFSET(B39,-1,0,1,1)&amp;".1",LEFT(OFFSET(B39,-1,0,1,1),FIND("@",SUBSTITUTE(OFFSET(B39,-1,0,1,1),".","@",2)))&amp;IF(ISERROR(FIND("@",SUBSTITUTE(OFFSET(B39,-1,0,1,1),".","@",3))),VALUE(RIGHT(OFFSET(B39,-1,0,1,1),LEN(OFFSET(B39,-1,0,1,1))-FIND("@",SUBSTITUTE(OFFSET(B39,-1,0,1,1),".","@",2))))+1,VALUE(MID(OFFSET(B39,-1,0,1,1),FIND("@",SUBSTITUTE(OFFSET(B39,-1,0,1,1),".","@",2))+1,(FIND("@",SUBSTITUTE(OFFSET(B39,-1,0,1,1),".","@",3))-FIND("@",SUBSTITUTE(OFFSET(B39,-1,0,1,1),".","@",2))-1)))+1)))</f>
        <v>4.2.2</v>
      </c>
      <c r="C39" s="29" t="s">
        <v>22</v>
      </c>
      <c r="D39" s="30"/>
      <c r="E39" s="31">
        <v>42005</v>
      </c>
      <c r="F39" s="32">
        <v>2</v>
      </c>
      <c r="G39" s="32"/>
      <c r="H39" s="33">
        <v>0.5</v>
      </c>
      <c r="I39" s="34">
        <f t="shared" si="18"/>
        <v>42006</v>
      </c>
      <c r="J39" s="34">
        <f t="shared" si="19"/>
        <v>42006</v>
      </c>
      <c r="K39" s="35">
        <f t="shared" si="4"/>
        <v>2</v>
      </c>
      <c r="L39" s="35">
        <f t="shared" si="5"/>
        <v>2</v>
      </c>
      <c r="M39" s="36">
        <f t="shared" si="6"/>
        <v>1</v>
      </c>
      <c r="N39" s="36">
        <f t="shared" si="7"/>
        <v>0</v>
      </c>
      <c r="O39" s="35">
        <f t="shared" si="20"/>
        <v>1</v>
      </c>
      <c r="P39" s="37">
        <f t="shared" si="8"/>
        <v>0</v>
      </c>
      <c r="Q39" s="28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</row>
    <row r="40" spans="1:137" s="15" customFormat="1" ht="15" customHeight="1" x14ac:dyDescent="0.25">
      <c r="A40" s="71"/>
      <c r="B40" s="38" t="str">
        <f ca="1">IF(ISERROR(VALUE(SUBSTITUTE(OFFSET(B40,-1,0,1,1),".",""))),"0.0.0.1",IF(ISERROR(FIND("@",SUBSTITUTE(OFFSET(B40,-1,0,1,1),".","@",3))),OFFSET(B40,-1,0,1,1)&amp;".1",LEFT(OFFSET(B40,-1,0,1,1),FIND("@",SUBSTITUTE(OFFSET(B40,-1,0,1,1),".","@",3)))&amp;IF(ISERROR(FIND("@",SUBSTITUTE(OFFSET(B40,-1,0,1,1),".","@",4))),VALUE(RIGHT(OFFSET(B40,-1,0,1,1),LEN(OFFSET(B40,-1,0,1,1))-FIND("@",SUBSTITUTE(OFFSET(B40,-1,0,1,1),".","@",3))))+1,VALUE(MID(OFFSET(B40,-1,0,1,1),FIND("@",SUBSTITUTE(OFFSET(B40,-1,0,1,1),".","@",3))+1,(FIND("@",SUBSTITUTE(OFFSET(B40,-1,0,1,1),".","@",4))-FIND("@",SUBSTITUTE(OFFSET(B40,-1,0,1,1),".","@",3))-1)))+1)))</f>
        <v>4.2.2.1</v>
      </c>
      <c r="C40" s="39" t="s">
        <v>23</v>
      </c>
      <c r="D40" s="40"/>
      <c r="E40" s="19">
        <v>42005</v>
      </c>
      <c r="F40" s="20">
        <v>2</v>
      </c>
      <c r="G40" s="20"/>
      <c r="H40" s="21">
        <v>0.5</v>
      </c>
      <c r="I40" s="22">
        <f t="shared" si="18"/>
        <v>42006</v>
      </c>
      <c r="J40" s="22">
        <f t="shared" si="19"/>
        <v>42006</v>
      </c>
      <c r="K40" s="23">
        <f t="shared" si="4"/>
        <v>2</v>
      </c>
      <c r="L40" s="23">
        <f t="shared" si="5"/>
        <v>2</v>
      </c>
      <c r="M40" s="24">
        <f t="shared" si="6"/>
        <v>1</v>
      </c>
      <c r="N40" s="24">
        <f t="shared" si="7"/>
        <v>0</v>
      </c>
      <c r="O40" s="23">
        <f t="shared" si="20"/>
        <v>1</v>
      </c>
      <c r="P40" s="37">
        <f t="shared" si="8"/>
        <v>0</v>
      </c>
      <c r="Q40" s="28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</row>
    <row r="41" spans="1:137" s="15" customFormat="1" ht="15" customHeight="1" x14ac:dyDescent="0.25">
      <c r="A41" s="71"/>
      <c r="B41" s="41" t="str">
        <f ca="1">IF(ISERROR(VALUE(SUBSTITUTE(OFFSET(B41,-1,0,1,1),".",""))),"0.0.0.0.1",IF(ISERROR(FIND("@",SUBSTITUTE(OFFSET(B41,-1,0,1,1),".","@",4))),OFFSET(B41,-1,0,1,1)&amp;".1",LEFT(OFFSET(B41,-1,0,1,1),FIND("@",SUBSTITUTE(OFFSET(B41,-1,0,1,1),".","@",4)))&amp;IF(ISERROR(FIND("@",SUBSTITUTE(OFFSET(B41,-1,0,1,1),".","@",5))),VALUE(RIGHT(OFFSET(B41,-1,0,1,1),LEN(OFFSET(B41,-1,0,1,1))-FIND("@",SUBSTITUTE(OFFSET(B41,-1,0,1,1),".","@",4))))+1,VALUE(MID(OFFSET(B41,-1,0,1,1),FIND("@",SUBSTITUTE(OFFSET(B41,-1,0,1,1),".","@",4))+1,(FIND("@",SUBSTITUTE(OFFSET(B41,-1,0,1,1),".","@",5))-FIND("@",SUBSTITUTE(OFFSET(B41,-1,0,1,1),".","@",4))-1)))+1)))</f>
        <v>4.2.2.1.1</v>
      </c>
      <c r="C41" s="42" t="s">
        <v>24</v>
      </c>
      <c r="D41" s="43"/>
      <c r="E41" s="31">
        <v>42005</v>
      </c>
      <c r="F41" s="32">
        <v>4</v>
      </c>
      <c r="G41" s="32"/>
      <c r="H41" s="33">
        <v>0.5</v>
      </c>
      <c r="I41" s="34">
        <f t="shared" si="18"/>
        <v>42008</v>
      </c>
      <c r="J41" s="34">
        <f t="shared" si="19"/>
        <v>42008</v>
      </c>
      <c r="K41" s="35">
        <f t="shared" si="4"/>
        <v>2</v>
      </c>
      <c r="L41" s="35">
        <f t="shared" si="5"/>
        <v>2</v>
      </c>
      <c r="M41" s="36">
        <f t="shared" si="6"/>
        <v>2</v>
      </c>
      <c r="N41" s="36">
        <f t="shared" si="7"/>
        <v>0</v>
      </c>
      <c r="O41" s="35">
        <f t="shared" si="20"/>
        <v>2</v>
      </c>
      <c r="P41" s="37">
        <f t="shared" si="8"/>
        <v>0</v>
      </c>
      <c r="Q41" s="44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</row>
    <row r="42" spans="1:137" s="15" customFormat="1" ht="15" customHeight="1" x14ac:dyDescent="0.25">
      <c r="A42" s="71"/>
      <c r="B42" s="8">
        <f ca="1">IF(ISERROR(VALUE(SUBSTITUTE(OFFSET(B42,-1,0,1,1),".",""))),1,IF(ISERROR(FIND("@",SUBSTITUTE(OFFSET(B42,-1,0,1,1),".","@",1))),VALUE(OFFSET(B42,-1,0,1,1))+1,VALUE(LEFT(OFFSET(B42,-1,0,1,1),FIND("@",SUBSTITUTE(OFFSET(B42,-1,0,1,1),".","@",1))-1))+1))</f>
        <v>5</v>
      </c>
      <c r="C42" s="9" t="s">
        <v>28</v>
      </c>
      <c r="D42" s="9"/>
      <c r="E42" s="10">
        <f>MIN(E43:E48)</f>
        <v>42004</v>
      </c>
      <c r="F42" s="11">
        <f>I42-E42+1</f>
        <v>24</v>
      </c>
      <c r="G42" s="12">
        <f>J42-E42+1</f>
        <v>24</v>
      </c>
      <c r="H42" s="13">
        <f>SUMPRODUCT(F43:F48,H43:H48)/SUM(F43:F48)</f>
        <v>0.73061224489795928</v>
      </c>
      <c r="I42" s="10">
        <f>MAX(I43:I48)</f>
        <v>42027</v>
      </c>
      <c r="J42" s="10">
        <f>IF(MAX(J43:J48)="","",MAX(J43:J48))</f>
        <v>42027</v>
      </c>
      <c r="K42" s="11">
        <f t="shared" si="4"/>
        <v>18</v>
      </c>
      <c r="L42" s="11">
        <f t="shared" si="5"/>
        <v>18</v>
      </c>
      <c r="M42" s="12">
        <f>ROUNDDOWN(H42*F42,0)</f>
        <v>17</v>
      </c>
      <c r="N42" s="12">
        <f t="shared" si="7"/>
        <v>17</v>
      </c>
      <c r="O42" s="11">
        <f>F42-M42</f>
        <v>7</v>
      </c>
      <c r="P42" s="9">
        <f t="shared" si="8"/>
        <v>7</v>
      </c>
      <c r="Q42" s="9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</row>
    <row r="43" spans="1:137" s="15" customFormat="1" ht="15" customHeight="1" x14ac:dyDescent="0.25">
      <c r="A43" s="71"/>
      <c r="B43" s="16" t="str">
        <f ca="1">IF(ISERROR(VALUE(SUBSTITUTE(OFFSET(B43,-1,0,1,1),".",""))),"0.1",IF(ISERROR(FIND("@",SUBSTITUTE(OFFSET(B43,-1,0,1,1),".","@",1))),OFFSET(B43,-1,0,1,1)&amp;".1",LEFT(OFFSET(B43,-1,0,1,1),FIND("@",SUBSTITUTE(OFFSET(B43,-1,0,1,1),".","@",1)))&amp;IF(ISERROR(FIND("@",SUBSTITUTE(OFFSET(B43,-1,0,1,1),".","@",2))),VALUE(RIGHT(OFFSET(B43,-1,0,1,1),LEN(OFFSET(B43,-1,0,1,1))-FIND("@",SUBSTITUTE(OFFSET(B43,-1,0,1,1),".","@",1))))+1,VALUE(MID(OFFSET(B43,-1,0,1,1),FIND("@",SUBSTITUTE(OFFSET(B43,-1,0,1,1),".","@",1))+1,(FIND("@",SUBSTITUTE(OFFSET(B43,-1,0,1,1),".","@",2))-FIND("@",SUBSTITUTE(OFFSET(B43,-1,0,1,1),".","@",1))-1)))+1)))</f>
        <v>5.1</v>
      </c>
      <c r="C43" s="17" t="s">
        <v>20</v>
      </c>
      <c r="D43" s="18"/>
      <c r="E43" s="19">
        <v>42005</v>
      </c>
      <c r="F43" s="20">
        <v>14</v>
      </c>
      <c r="G43" s="20"/>
      <c r="H43" s="21">
        <v>0.8</v>
      </c>
      <c r="I43" s="22">
        <f t="shared" ref="I43:I48" si="21">E43+F43-1</f>
        <v>42018</v>
      </c>
      <c r="J43" s="22">
        <f t="shared" ref="J43:J48" si="22">IF(ISBLANK(G43),I43,E43+G43-1)</f>
        <v>42018</v>
      </c>
      <c r="K43" s="23">
        <f t="shared" si="4"/>
        <v>10</v>
      </c>
      <c r="L43" s="23">
        <f t="shared" si="5"/>
        <v>10</v>
      </c>
      <c r="M43" s="24">
        <f t="shared" si="6"/>
        <v>11</v>
      </c>
      <c r="N43" s="24">
        <f t="shared" si="7"/>
        <v>0</v>
      </c>
      <c r="O43" s="23">
        <f>F43-M43</f>
        <v>3</v>
      </c>
      <c r="P43" s="25">
        <f t="shared" si="8"/>
        <v>0</v>
      </c>
      <c r="Q43" s="26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</row>
    <row r="44" spans="1:137" s="15" customFormat="1" ht="15" customHeight="1" x14ac:dyDescent="0.25">
      <c r="A44" s="71"/>
      <c r="B44" s="16" t="str">
        <f ca="1">IF(ISERROR(VALUE(SUBSTITUTE(OFFSET(B44,-1,0,1,1),".",""))),"0.1",IF(ISERROR(FIND("@",SUBSTITUTE(OFFSET(B44,-1,0,1,1),".","@",1))),OFFSET(B44,-1,0,1,1)&amp;".1",LEFT(OFFSET(B44,-1,0,1,1),FIND("@",SUBSTITUTE(OFFSET(B44,-1,0,1,1),".","@",1)))&amp;IF(ISERROR(FIND("@",SUBSTITUTE(OFFSET(B44,-1,0,1,1),".","@",2))),VALUE(RIGHT(OFFSET(B44,-1,0,1,1),LEN(OFFSET(B44,-1,0,1,1))-FIND("@",SUBSTITUTE(OFFSET(B44,-1,0,1,1),".","@",1))))+1,VALUE(MID(OFFSET(B44,-1,0,1,1),FIND("@",SUBSTITUTE(OFFSET(B44,-1,0,1,1),".","@",1))+1,(FIND("@",SUBSTITUTE(OFFSET(B44,-1,0,1,1),".","@",2))-FIND("@",SUBSTITUTE(OFFSET(B44,-1,0,1,1),".","@",1))-1)))+1)))</f>
        <v>5.2</v>
      </c>
      <c r="C44" s="17" t="s">
        <v>20</v>
      </c>
      <c r="D44" s="18"/>
      <c r="E44" s="19">
        <v>42006</v>
      </c>
      <c r="F44" s="20">
        <v>22</v>
      </c>
      <c r="G44" s="20"/>
      <c r="H44" s="21">
        <v>0.8</v>
      </c>
      <c r="I44" s="22">
        <f t="shared" si="21"/>
        <v>42027</v>
      </c>
      <c r="J44" s="22">
        <f t="shared" si="22"/>
        <v>42027</v>
      </c>
      <c r="K44" s="23">
        <f t="shared" si="4"/>
        <v>16</v>
      </c>
      <c r="L44" s="23">
        <f t="shared" si="5"/>
        <v>16</v>
      </c>
      <c r="M44" s="24">
        <f t="shared" si="6"/>
        <v>17</v>
      </c>
      <c r="N44" s="24">
        <f t="shared" si="7"/>
        <v>0</v>
      </c>
      <c r="O44" s="23">
        <f t="shared" ref="O44:O48" si="23">F44-M44</f>
        <v>5</v>
      </c>
      <c r="P44" s="25">
        <f t="shared" si="8"/>
        <v>0</v>
      </c>
      <c r="Q44" s="28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</row>
    <row r="45" spans="1:137" s="15" customFormat="1" ht="15" customHeight="1" x14ac:dyDescent="0.25">
      <c r="A45" s="71"/>
      <c r="B45" s="16" t="str">
        <f ca="1">IF(ISERROR(VALUE(SUBSTITUTE(OFFSET(B45,-1,0,1,1),".",""))),"0.0.1",IF(ISERROR(FIND("@",SUBSTITUTE(OFFSET(B45,-1,0,1,1),".","@",2))),OFFSET(B45,-1,0,1,1)&amp;".1",LEFT(OFFSET(B45,-1,0,1,1),FIND("@",SUBSTITUTE(OFFSET(B45,-1,0,1,1),".","@",2)))&amp;IF(ISERROR(FIND("@",SUBSTITUTE(OFFSET(B45,-1,0,1,1),".","@",3))),VALUE(RIGHT(OFFSET(B45,-1,0,1,1),LEN(OFFSET(B45,-1,0,1,1))-FIND("@",SUBSTITUTE(OFFSET(B45,-1,0,1,1),".","@",2))))+1,VALUE(MID(OFFSET(B45,-1,0,1,1),FIND("@",SUBSTITUTE(OFFSET(B45,-1,0,1,1),".","@",2))+1,(FIND("@",SUBSTITUTE(OFFSET(B45,-1,0,1,1),".","@",3))-FIND("@",SUBSTITUTE(OFFSET(B45,-1,0,1,1),".","@",2))-1)))+1)))</f>
        <v>5.2.1</v>
      </c>
      <c r="C45" s="29" t="s">
        <v>22</v>
      </c>
      <c r="D45" s="30"/>
      <c r="E45" s="31">
        <v>42004</v>
      </c>
      <c r="F45" s="32">
        <v>5</v>
      </c>
      <c r="G45" s="32"/>
      <c r="H45" s="33">
        <v>0.6</v>
      </c>
      <c r="I45" s="34">
        <f t="shared" si="21"/>
        <v>42008</v>
      </c>
      <c r="J45" s="34">
        <f t="shared" si="22"/>
        <v>42008</v>
      </c>
      <c r="K45" s="35">
        <f t="shared" si="4"/>
        <v>3</v>
      </c>
      <c r="L45" s="35">
        <f t="shared" si="5"/>
        <v>3</v>
      </c>
      <c r="M45" s="36">
        <f t="shared" si="6"/>
        <v>3</v>
      </c>
      <c r="N45" s="36">
        <f t="shared" si="7"/>
        <v>0</v>
      </c>
      <c r="O45" s="35">
        <f t="shared" si="23"/>
        <v>2</v>
      </c>
      <c r="P45" s="37">
        <f t="shared" si="8"/>
        <v>0</v>
      </c>
      <c r="Q45" s="28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</row>
    <row r="46" spans="1:137" s="15" customFormat="1" ht="15" customHeight="1" x14ac:dyDescent="0.25">
      <c r="A46" s="71"/>
      <c r="B46" s="16" t="str">
        <f ca="1">IF(ISERROR(VALUE(SUBSTITUTE(OFFSET(B46,-1,0,1,1),".",""))),"0.0.1",IF(ISERROR(FIND("@",SUBSTITUTE(OFFSET(B46,-1,0,1,1),".","@",2))),OFFSET(B46,-1,0,1,1)&amp;".1",LEFT(OFFSET(B46,-1,0,1,1),FIND("@",SUBSTITUTE(OFFSET(B46,-1,0,1,1),".","@",2)))&amp;IF(ISERROR(FIND("@",SUBSTITUTE(OFFSET(B46,-1,0,1,1),".","@",3))),VALUE(RIGHT(OFFSET(B46,-1,0,1,1),LEN(OFFSET(B46,-1,0,1,1))-FIND("@",SUBSTITUTE(OFFSET(B46,-1,0,1,1),".","@",2))))+1,VALUE(MID(OFFSET(B46,-1,0,1,1),FIND("@",SUBSTITUTE(OFFSET(B46,-1,0,1,1),".","@",2))+1,(FIND("@",SUBSTITUTE(OFFSET(B46,-1,0,1,1),".","@",3))-FIND("@",SUBSTITUTE(OFFSET(B46,-1,0,1,1),".","@",2))-1)))+1)))</f>
        <v>5.2.2</v>
      </c>
      <c r="C46" s="29" t="s">
        <v>22</v>
      </c>
      <c r="D46" s="30"/>
      <c r="E46" s="31">
        <v>42005</v>
      </c>
      <c r="F46" s="32">
        <v>2</v>
      </c>
      <c r="G46" s="32"/>
      <c r="H46" s="33">
        <v>0.5</v>
      </c>
      <c r="I46" s="34">
        <f t="shared" si="21"/>
        <v>42006</v>
      </c>
      <c r="J46" s="34">
        <f t="shared" si="22"/>
        <v>42006</v>
      </c>
      <c r="K46" s="35">
        <f t="shared" si="4"/>
        <v>2</v>
      </c>
      <c r="L46" s="35">
        <f t="shared" si="5"/>
        <v>2</v>
      </c>
      <c r="M46" s="36">
        <f t="shared" si="6"/>
        <v>1</v>
      </c>
      <c r="N46" s="36">
        <f t="shared" si="7"/>
        <v>0</v>
      </c>
      <c r="O46" s="35">
        <f t="shared" si="23"/>
        <v>1</v>
      </c>
      <c r="P46" s="37">
        <f t="shared" si="8"/>
        <v>0</v>
      </c>
      <c r="Q46" s="28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</row>
    <row r="47" spans="1:137" s="15" customFormat="1" ht="15" customHeight="1" x14ac:dyDescent="0.25">
      <c r="A47" s="71"/>
      <c r="B47" s="38" t="str">
        <f ca="1">IF(ISERROR(VALUE(SUBSTITUTE(OFFSET(B47,-1,0,1,1),".",""))),"0.0.0.1",IF(ISERROR(FIND("@",SUBSTITUTE(OFFSET(B47,-1,0,1,1),".","@",3))),OFFSET(B47,-1,0,1,1)&amp;".1",LEFT(OFFSET(B47,-1,0,1,1),FIND("@",SUBSTITUTE(OFFSET(B47,-1,0,1,1),".","@",3)))&amp;IF(ISERROR(FIND("@",SUBSTITUTE(OFFSET(B47,-1,0,1,1),".","@",4))),VALUE(RIGHT(OFFSET(B47,-1,0,1,1),LEN(OFFSET(B47,-1,0,1,1))-FIND("@",SUBSTITUTE(OFFSET(B47,-1,0,1,1),".","@",3))))+1,VALUE(MID(OFFSET(B47,-1,0,1,1),FIND("@",SUBSTITUTE(OFFSET(B47,-1,0,1,1),".","@",3))+1,(FIND("@",SUBSTITUTE(OFFSET(B47,-1,0,1,1),".","@",4))-FIND("@",SUBSTITUTE(OFFSET(B47,-1,0,1,1),".","@",3))-1)))+1)))</f>
        <v>5.2.2.1</v>
      </c>
      <c r="C47" s="39" t="s">
        <v>23</v>
      </c>
      <c r="D47" s="40"/>
      <c r="E47" s="19">
        <v>42005</v>
      </c>
      <c r="F47" s="20">
        <v>2</v>
      </c>
      <c r="G47" s="20"/>
      <c r="H47" s="21">
        <v>0.5</v>
      </c>
      <c r="I47" s="22">
        <f t="shared" si="21"/>
        <v>42006</v>
      </c>
      <c r="J47" s="22">
        <f t="shared" si="22"/>
        <v>42006</v>
      </c>
      <c r="K47" s="23">
        <f t="shared" si="4"/>
        <v>2</v>
      </c>
      <c r="L47" s="23">
        <f t="shared" si="5"/>
        <v>2</v>
      </c>
      <c r="M47" s="24">
        <f t="shared" si="6"/>
        <v>1</v>
      </c>
      <c r="N47" s="24">
        <f t="shared" si="7"/>
        <v>0</v>
      </c>
      <c r="O47" s="23">
        <f t="shared" si="23"/>
        <v>1</v>
      </c>
      <c r="P47" s="37">
        <f t="shared" si="8"/>
        <v>0</v>
      </c>
      <c r="Q47" s="28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</row>
    <row r="48" spans="1:137" s="15" customFormat="1" ht="15" customHeight="1" x14ac:dyDescent="0.25">
      <c r="A48" s="71"/>
      <c r="B48" s="38" t="str">
        <f ca="1">IF(ISERROR(VALUE(SUBSTITUTE(OFFSET(B48,-1,0,1,1),".",""))),"0.0.0.0.1",IF(ISERROR(FIND("@",SUBSTITUTE(OFFSET(B48,-1,0,1,1),".","@",4))),OFFSET(B48,-1,0,1,1)&amp;".1",LEFT(OFFSET(B48,-1,0,1,1),FIND("@",SUBSTITUTE(OFFSET(B48,-1,0,1,1),".","@",4)))&amp;IF(ISERROR(FIND("@",SUBSTITUTE(OFFSET(B48,-1,0,1,1),".","@",5))),VALUE(RIGHT(OFFSET(B48,-1,0,1,1),LEN(OFFSET(B48,-1,0,1,1))-FIND("@",SUBSTITUTE(OFFSET(B48,-1,0,1,1),".","@",4))))+1,VALUE(MID(OFFSET(B48,-1,0,1,1),FIND("@",SUBSTITUTE(OFFSET(B48,-1,0,1,1),".","@",4))+1,(FIND("@",SUBSTITUTE(OFFSET(B48,-1,0,1,1),".","@",5))-FIND("@",SUBSTITUTE(OFFSET(B48,-1,0,1,1),".","@",4))-1)))+1)))</f>
        <v>5.2.2.1.1</v>
      </c>
      <c r="C48" s="45" t="s">
        <v>24</v>
      </c>
      <c r="D48" s="43"/>
      <c r="E48" s="19">
        <v>42005</v>
      </c>
      <c r="F48" s="20">
        <v>4</v>
      </c>
      <c r="G48" s="20"/>
      <c r="H48" s="21">
        <v>0.5</v>
      </c>
      <c r="I48" s="22">
        <f t="shared" si="21"/>
        <v>42008</v>
      </c>
      <c r="J48" s="22">
        <f t="shared" si="22"/>
        <v>42008</v>
      </c>
      <c r="K48" s="23">
        <f t="shared" si="4"/>
        <v>2</v>
      </c>
      <c r="L48" s="23">
        <f t="shared" si="5"/>
        <v>2</v>
      </c>
      <c r="M48" s="24">
        <f t="shared" si="6"/>
        <v>2</v>
      </c>
      <c r="N48" s="24">
        <f t="shared" si="7"/>
        <v>0</v>
      </c>
      <c r="O48" s="23">
        <f t="shared" si="23"/>
        <v>2</v>
      </c>
      <c r="P48" s="25">
        <f t="shared" si="8"/>
        <v>0</v>
      </c>
      <c r="Q48" s="46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</row>
    <row r="49" spans="1:137" s="47" customFormat="1" x14ac:dyDescent="0.25">
      <c r="A49" s="71"/>
      <c r="E49" s="48"/>
      <c r="F49" s="49"/>
      <c r="G49" s="49"/>
      <c r="H49" s="50"/>
      <c r="I49" s="48"/>
      <c r="J49" s="48"/>
      <c r="K49" s="49"/>
      <c r="L49" s="49"/>
      <c r="M49" s="51"/>
      <c r="N49" s="51"/>
      <c r="O49" s="49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</row>
    <row r="50" spans="1:137" s="47" customFormat="1" x14ac:dyDescent="0.25">
      <c r="A50" s="71"/>
      <c r="E50" s="48"/>
      <c r="F50" s="49"/>
      <c r="G50" s="49"/>
      <c r="H50" s="50"/>
      <c r="I50" s="48"/>
      <c r="J50" s="48"/>
      <c r="K50" s="49"/>
      <c r="L50" s="49"/>
      <c r="M50" s="51"/>
      <c r="N50" s="51"/>
      <c r="O50" s="49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52"/>
      <c r="BK50" s="52"/>
      <c r="BL50" s="52"/>
      <c r="BM50" s="52"/>
      <c r="BN50" s="52"/>
      <c r="BO50" s="52"/>
      <c r="BP50" s="52"/>
      <c r="BQ50" s="52"/>
      <c r="BR50" s="52"/>
      <c r="BS50" s="52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2"/>
      <c r="CG50" s="52"/>
      <c r="CH50" s="52"/>
      <c r="CI50" s="52"/>
      <c r="CJ50" s="52"/>
      <c r="CK50" s="52"/>
      <c r="CL50" s="52"/>
      <c r="CM50" s="52"/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  <c r="DQ50" s="52"/>
      <c r="DR50" s="52"/>
      <c r="DS50" s="52"/>
      <c r="DT50" s="52"/>
      <c r="DU50" s="52"/>
      <c r="DV50" s="52"/>
      <c r="DW50" s="52"/>
      <c r="DX50" s="52"/>
      <c r="DY50" s="52"/>
      <c r="DZ50" s="52"/>
      <c r="EA50" s="52"/>
      <c r="EB50" s="52"/>
      <c r="EC50" s="52"/>
      <c r="ED50" s="52"/>
      <c r="EE50" s="52"/>
      <c r="EF50" s="52"/>
      <c r="EG50" s="52"/>
    </row>
    <row r="51" spans="1:137" s="54" customFormat="1" ht="15.75" x14ac:dyDescent="0.25">
      <c r="A51" s="72"/>
      <c r="B51" s="53" t="s">
        <v>29</v>
      </c>
      <c r="F51" s="55"/>
      <c r="G51" s="55"/>
      <c r="H51" s="55"/>
      <c r="K51" s="55"/>
      <c r="L51" s="55"/>
      <c r="M51" s="55"/>
      <c r="N51" s="55"/>
      <c r="O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</row>
    <row r="52" spans="1:137" s="15" customFormat="1" ht="15" customHeight="1" x14ac:dyDescent="0.25">
      <c r="A52" s="71"/>
      <c r="B52" s="8">
        <f ca="1">IF(ISERROR(VALUE(SUBSTITUTE(OFFSET(B52,-1,0,1,1),".",""))),1,IF(ISERROR(FIND("@",SUBSTITUTE(OFFSET(B52,-1,0,1,1),".","@",1))),VALUE(OFFSET(B52,-1,0,1,1))+1,VALUE(LEFT(OFFSET(B52,-1,0,1,1),FIND("@",SUBSTITUTE(OFFSET(B52,-1,0,1,1),".","@",1))-1))+1))</f>
        <v>1</v>
      </c>
      <c r="C52" s="9" t="s">
        <v>19</v>
      </c>
      <c r="D52" s="9"/>
      <c r="E52" s="10">
        <f>MIN(E53:E58)</f>
        <v>42004</v>
      </c>
      <c r="F52" s="11">
        <f>I52-E52+1</f>
        <v>15</v>
      </c>
      <c r="G52" s="12">
        <f>J52-E52+1</f>
        <v>15</v>
      </c>
      <c r="H52" s="13">
        <f>SUMPRODUCT(F53:F58,H53:H58)/SUM(F53:F58)</f>
        <v>0.68800000000000017</v>
      </c>
      <c r="I52" s="10">
        <f>MAX(I53:I58)</f>
        <v>42018</v>
      </c>
      <c r="J52" s="10">
        <f>IF(MAX(J53:J58)="","",MAX(J53:J58))</f>
        <v>42018</v>
      </c>
      <c r="K52" s="11">
        <f>NETWORKDAYS(E52,I52)</f>
        <v>11</v>
      </c>
      <c r="L52" s="11">
        <f>NETWORKDAYS(E52,J52)</f>
        <v>11</v>
      </c>
      <c r="M52" s="12">
        <f>ROUNDDOWN(H52*F52,0)</f>
        <v>10</v>
      </c>
      <c r="N52" s="12">
        <f>ROUNDDOWN(H52*G52,0)</f>
        <v>10</v>
      </c>
      <c r="O52" s="11">
        <f>F52-M52</f>
        <v>5</v>
      </c>
      <c r="P52" s="9">
        <f t="shared" ref="P52:P56" si="24">G52-N52</f>
        <v>5</v>
      </c>
      <c r="Q52" s="9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</row>
    <row r="53" spans="1:137" s="15" customFormat="1" ht="15" customHeight="1" x14ac:dyDescent="0.25">
      <c r="A53" s="71"/>
      <c r="B53" s="16" t="str">
        <f ca="1">IF(ISERROR(VALUE(SUBSTITUTE(OFFSET(B53,-1,0,1,1),".",""))),"0.1",IF(ISERROR(FIND("@",SUBSTITUTE(OFFSET(B53,-1,0,1,1),".","@",1))),OFFSET(B53,-1,0,1,1)&amp;".1",LEFT(OFFSET(B53,-1,0,1,1),FIND("@",SUBSTITUTE(OFFSET(B53,-1,0,1,1),".","@",1)))&amp;IF(ISERROR(FIND("@",SUBSTITUTE(OFFSET(B53,-1,0,1,1),".","@",2))),VALUE(RIGHT(OFFSET(B53,-1,0,1,1),LEN(OFFSET(B53,-1,0,1,1))-FIND("@",SUBSTITUTE(OFFSET(B53,-1,0,1,1),".","@",1))))+1,VALUE(MID(OFFSET(B53,-1,0,1,1),FIND("@",SUBSTITUTE(OFFSET(B53,-1,0,1,1),".","@",1))+1,(FIND("@",SUBSTITUTE(OFFSET(B53,-1,0,1,1),".","@",2))-FIND("@",SUBSTITUTE(OFFSET(B53,-1,0,1,1),".","@",1))-1)))+1)))</f>
        <v>1.1</v>
      </c>
      <c r="C53" s="17" t="s">
        <v>20</v>
      </c>
      <c r="D53" s="18"/>
      <c r="E53" s="19">
        <v>42005</v>
      </c>
      <c r="F53" s="20">
        <v>14</v>
      </c>
      <c r="G53" s="20"/>
      <c r="H53" s="21">
        <v>0.8</v>
      </c>
      <c r="I53" s="22">
        <f>E53+F53-1</f>
        <v>42018</v>
      </c>
      <c r="J53" s="22">
        <f>IF(ISBLANK(G53),I53,E53+G53-1)</f>
        <v>42018</v>
      </c>
      <c r="K53" s="23">
        <f>NETWORKDAYS(E53,I53)</f>
        <v>10</v>
      </c>
      <c r="L53" s="23">
        <f>NETWORKDAYS(E53,J53)</f>
        <v>10</v>
      </c>
      <c r="M53" s="24">
        <f>ROUNDDOWN(H53*F53,0)</f>
        <v>11</v>
      </c>
      <c r="N53" s="24">
        <f>ROUNDDOWN(H53*G53,0)</f>
        <v>0</v>
      </c>
      <c r="O53" s="23">
        <f>F53-M53</f>
        <v>3</v>
      </c>
      <c r="P53" s="25">
        <f t="shared" si="24"/>
        <v>0</v>
      </c>
      <c r="Q53" s="26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</row>
    <row r="54" spans="1:137" s="15" customFormat="1" ht="15" customHeight="1" x14ac:dyDescent="0.25">
      <c r="A54" s="71"/>
      <c r="B54" s="16" t="str">
        <f ca="1">IF(ISERROR(VALUE(SUBSTITUTE(OFFSET(B54,-1,0,1,1),".",""))),"0.0.1",IF(ISERROR(FIND("@",SUBSTITUTE(OFFSET(B54,-1,0,1,1),".","@",2))),OFFSET(B54,-1,0,1,1)&amp;".1",LEFT(OFFSET(B54,-1,0,1,1),FIND("@",SUBSTITUTE(OFFSET(B54,-1,0,1,1),".","@",2)))&amp;IF(ISERROR(FIND("@",SUBSTITUTE(OFFSET(B54,-1,0,1,1),".","@",3))),VALUE(RIGHT(OFFSET(B54,-1,0,1,1),LEN(OFFSET(B54,-1,0,1,1))-FIND("@",SUBSTITUTE(OFFSET(B54,-1,0,1,1),".","@",2))))+1,VALUE(MID(OFFSET(B54,-1,0,1,1),FIND("@",SUBSTITUTE(OFFSET(B54,-1,0,1,1),".","@",2))+1,(FIND("@",SUBSTITUTE(OFFSET(B54,-1,0,1,1),".","@",3))-FIND("@",SUBSTITUTE(OFFSET(B54,-1,0,1,1),".","@",2))-1)))+1)))</f>
        <v>1.1.1</v>
      </c>
      <c r="C54" s="29" t="s">
        <v>22</v>
      </c>
      <c r="D54" s="30"/>
      <c r="E54" s="31">
        <v>42004</v>
      </c>
      <c r="F54" s="32">
        <v>5</v>
      </c>
      <c r="G54" s="32"/>
      <c r="H54" s="33">
        <v>0.6</v>
      </c>
      <c r="I54" s="34">
        <f>E54+F54-1</f>
        <v>42008</v>
      </c>
      <c r="J54" s="34">
        <f>IF(ISBLANK(G54),I54,E54+G54-1)</f>
        <v>42008</v>
      </c>
      <c r="K54" s="35">
        <f>NETWORKDAYS(E54,I54)</f>
        <v>3</v>
      </c>
      <c r="L54" s="35">
        <f>NETWORKDAYS(E54,J54)</f>
        <v>3</v>
      </c>
      <c r="M54" s="36">
        <f>ROUNDDOWN(H54*F54,0)</f>
        <v>3</v>
      </c>
      <c r="N54" s="36">
        <f>ROUNDDOWN(H54*G54,0)</f>
        <v>0</v>
      </c>
      <c r="O54" s="35">
        <f t="shared" ref="O54:O56" si="25">F54-M54</f>
        <v>2</v>
      </c>
      <c r="P54" s="37">
        <f t="shared" si="24"/>
        <v>0</v>
      </c>
      <c r="Q54" s="28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</row>
    <row r="55" spans="1:137" s="15" customFormat="1" ht="15" customHeight="1" x14ac:dyDescent="0.25">
      <c r="A55" s="71"/>
      <c r="B55" s="38" t="str">
        <f ca="1">IF(ISERROR(VALUE(SUBSTITUTE(OFFSET(B55,-1,0,1,1),".",""))),"0.0.0.1",IF(ISERROR(FIND("@",SUBSTITUTE(OFFSET(B55,-1,0,1,1),".","@",3))),OFFSET(B55,-1,0,1,1)&amp;".1",LEFT(OFFSET(B55,-1,0,1,1),FIND("@",SUBSTITUTE(OFFSET(B55,-1,0,1,1),".","@",3)))&amp;IF(ISERROR(FIND("@",SUBSTITUTE(OFFSET(B55,-1,0,1,1),".","@",4))),VALUE(RIGHT(OFFSET(B55,-1,0,1,1),LEN(OFFSET(B55,-1,0,1,1))-FIND("@",SUBSTITUTE(OFFSET(B55,-1,0,1,1),".","@",3))))+1,VALUE(MID(OFFSET(B55,-1,0,1,1),FIND("@",SUBSTITUTE(OFFSET(B55,-1,0,1,1),".","@",3))+1,(FIND("@",SUBSTITUTE(OFFSET(B55,-1,0,1,1),".","@",4))-FIND("@",SUBSTITUTE(OFFSET(B55,-1,0,1,1),".","@",3))-1)))+1)))</f>
        <v>1.1.1.1</v>
      </c>
      <c r="C55" s="39" t="s">
        <v>23</v>
      </c>
      <c r="D55" s="40"/>
      <c r="E55" s="19">
        <v>42005</v>
      </c>
      <c r="F55" s="20">
        <v>2</v>
      </c>
      <c r="G55" s="20"/>
      <c r="H55" s="21">
        <v>0.5</v>
      </c>
      <c r="I55" s="22">
        <f>E55+F55-1</f>
        <v>42006</v>
      </c>
      <c r="J55" s="22">
        <f>IF(ISBLANK(G55),I55,E55+G55-1)</f>
        <v>42006</v>
      </c>
      <c r="K55" s="23">
        <f>NETWORKDAYS(E55,I55)</f>
        <v>2</v>
      </c>
      <c r="L55" s="23">
        <f>NETWORKDAYS(E55,J55)</f>
        <v>2</v>
      </c>
      <c r="M55" s="24">
        <f>ROUNDDOWN(H55*F55,0)</f>
        <v>1</v>
      </c>
      <c r="N55" s="24">
        <f>ROUNDDOWN(H55*G55,0)</f>
        <v>0</v>
      </c>
      <c r="O55" s="23">
        <f t="shared" si="25"/>
        <v>1</v>
      </c>
      <c r="P55" s="37">
        <f t="shared" si="24"/>
        <v>0</v>
      </c>
      <c r="Q55" s="28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</row>
    <row r="56" spans="1:137" s="15" customFormat="1" ht="15" customHeight="1" x14ac:dyDescent="0.25">
      <c r="A56" s="71"/>
      <c r="B56" s="38" t="str">
        <f ca="1">IF(ISERROR(VALUE(SUBSTITUTE(OFFSET(B56,-1,0,1,1),".",""))),"0.0.0.0.1",IF(ISERROR(FIND("@",SUBSTITUTE(OFFSET(B56,-1,0,1,1),".","@",4))),OFFSET(B56,-1,0,1,1)&amp;".1",LEFT(OFFSET(B56,-1,0,1,1),FIND("@",SUBSTITUTE(OFFSET(B56,-1,0,1,1),".","@",4)))&amp;IF(ISERROR(FIND("@",SUBSTITUTE(OFFSET(B56,-1,0,1,1),".","@",5))),VALUE(RIGHT(OFFSET(B56,-1,0,1,1),LEN(OFFSET(B56,-1,0,1,1))-FIND("@",SUBSTITUTE(OFFSET(B56,-1,0,1,1),".","@",4))))+1,VALUE(MID(OFFSET(B56,-1,0,1,1),FIND("@",SUBSTITUTE(OFFSET(B56,-1,0,1,1),".","@",4))+1,(FIND("@",SUBSTITUTE(OFFSET(B56,-1,0,1,1),".","@",5))-FIND("@",SUBSTITUTE(OFFSET(B56,-1,0,1,1),".","@",4))-1)))+1)))</f>
        <v>1.1.1.1.1</v>
      </c>
      <c r="C56" s="45" t="s">
        <v>24</v>
      </c>
      <c r="D56" s="43"/>
      <c r="E56" s="19">
        <v>42005</v>
      </c>
      <c r="F56" s="20">
        <v>4</v>
      </c>
      <c r="G56" s="20"/>
      <c r="H56" s="21">
        <v>0.5</v>
      </c>
      <c r="I56" s="22">
        <f>E56+F56-1</f>
        <v>42008</v>
      </c>
      <c r="J56" s="22">
        <f>IF(ISBLANK(G56),I56,E56+G56-1)</f>
        <v>42008</v>
      </c>
      <c r="K56" s="23">
        <f>NETWORKDAYS(E56,I56)</f>
        <v>2</v>
      </c>
      <c r="L56" s="23">
        <f>NETWORKDAYS(E56,J56)</f>
        <v>2</v>
      </c>
      <c r="M56" s="24">
        <f>ROUNDDOWN(H56*F56,0)</f>
        <v>2</v>
      </c>
      <c r="N56" s="24">
        <f>ROUNDDOWN(H56*G56,0)</f>
        <v>0</v>
      </c>
      <c r="O56" s="23">
        <f t="shared" si="25"/>
        <v>2</v>
      </c>
      <c r="P56" s="25">
        <f t="shared" si="24"/>
        <v>0</v>
      </c>
      <c r="Q56" s="46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</row>
    <row r="57" spans="1:137" x14ac:dyDescent="0.25">
      <c r="B57" s="56"/>
    </row>
  </sheetData>
  <mergeCells count="5">
    <mergeCell ref="D6:E6"/>
    <mergeCell ref="D7:E7"/>
    <mergeCell ref="D8:E8"/>
    <mergeCell ref="D9:E9"/>
    <mergeCell ref="B3:E3"/>
  </mergeCells>
  <conditionalFormatting sqref="R42:EG47 R56:EG56">
    <cfRule type="expression" dxfId="96" priority="90">
      <formula>AND(R$13&gt;$I42,R$13&lt;=$J42)</formula>
    </cfRule>
  </conditionalFormatting>
  <conditionalFormatting sqref="R45:EG46">
    <cfRule type="expression" dxfId="95" priority="91">
      <formula>IF($G45&gt;$F45,AND(R$13&gt;=$E45,R$13&lt;=$J45-$P45),AND(R$13&gt;=$E45,R$13&lt;=$I45-$O45))</formula>
    </cfRule>
    <cfRule type="expression" dxfId="94" priority="92">
      <formula>AND(R$13&gt;=$E45,R$13&lt;=$I45)</formula>
    </cfRule>
  </conditionalFormatting>
  <conditionalFormatting sqref="R43:EG44">
    <cfRule type="expression" dxfId="93" priority="94">
      <formula>AND(R$13&gt;=$E43,R$13&lt;=$I43)</formula>
    </cfRule>
  </conditionalFormatting>
  <conditionalFormatting sqref="R43:EG44">
    <cfRule type="expression" dxfId="92" priority="93">
      <formula>IF($G43&gt;$F43,AND(R$13&gt;=$E43,R$13&lt;=$J43-$P43),AND(R$13&gt;=$E43,R$13&lt;=$I43-$O43))</formula>
    </cfRule>
  </conditionalFormatting>
  <conditionalFormatting sqref="R42:EG42">
    <cfRule type="expression" dxfId="91" priority="95">
      <formula>IF($G42&gt;$F42,AND(R$13&gt;=$E42,R$13&lt;=$J42-$P42),AND(R$13&gt;=$E42,R$13&lt;=$I42-$O42))</formula>
    </cfRule>
    <cfRule type="expression" dxfId="90" priority="96">
      <formula>AND(R$13&gt;=$E42,R$13&lt;=$I42)</formula>
    </cfRule>
  </conditionalFormatting>
  <conditionalFormatting sqref="R47:EG47">
    <cfRule type="expression" dxfId="89" priority="88">
      <formula>IF($G47&gt;$F47,AND(R$13&gt;=$E47,R$13&lt;=$J47-$P47),AND(R$13&gt;=$E47,R$13&lt;=$I47-$O47))</formula>
    </cfRule>
    <cfRule type="expression" dxfId="88" priority="89">
      <formula>AND(R$13&gt;=$E47,R$13&lt;=$I47)</formula>
    </cfRule>
  </conditionalFormatting>
  <conditionalFormatting sqref="R56:EG56">
    <cfRule type="expression" dxfId="87" priority="86">
      <formula>IF($G56&gt;$F56,AND(R$13&gt;=$E56,R$13&lt;=$J56-$P56),AND(R$13&gt;=$E56,R$13&lt;=$I56-$O56))</formula>
    </cfRule>
    <cfRule type="expression" dxfId="86" priority="87">
      <formula>AND(R$13&gt;=$E56,R$13&lt;=$I56)</formula>
    </cfRule>
  </conditionalFormatting>
  <conditionalFormatting sqref="R35:EG35">
    <cfRule type="expression" dxfId="85" priority="83">
      <formula>AND(R$13&gt;$I35,R$13&lt;=$J35)</formula>
    </cfRule>
  </conditionalFormatting>
  <conditionalFormatting sqref="R35:EG35">
    <cfRule type="expression" dxfId="84" priority="84">
      <formula>IF($G35&gt;$F35,AND(R$13&gt;=$E35,R$13&lt;=$J35-$P35),AND(R$13&gt;=$E35,R$13&lt;=$I35-$O35))</formula>
    </cfRule>
    <cfRule type="expression" dxfId="83" priority="85">
      <formula>AND(R$13&gt;=$E35,R$13&lt;=$I35)</formula>
    </cfRule>
  </conditionalFormatting>
  <conditionalFormatting sqref="R28:EG28">
    <cfRule type="expression" dxfId="82" priority="80">
      <formula>AND(R$13&gt;$I28,R$13&lt;=$J28)</formula>
    </cfRule>
  </conditionalFormatting>
  <conditionalFormatting sqref="R28:EG28">
    <cfRule type="expression" dxfId="81" priority="81">
      <formula>IF($G28&gt;$F28,AND(R$13&gt;=$E28,R$13&lt;=$J28-$P28),AND(R$13&gt;=$E28,R$13&lt;=$I28-$O28))</formula>
    </cfRule>
    <cfRule type="expression" dxfId="80" priority="82">
      <formula>AND(R$13&gt;=$E28,R$13&lt;=$I28)</formula>
    </cfRule>
  </conditionalFormatting>
  <conditionalFormatting sqref="R21:EG21">
    <cfRule type="expression" dxfId="79" priority="77">
      <formula>AND(R$13&gt;$I21,R$13&lt;=$J21)</formula>
    </cfRule>
  </conditionalFormatting>
  <conditionalFormatting sqref="R21:EG21">
    <cfRule type="expression" dxfId="78" priority="78">
      <formula>IF($G21&gt;$F21,AND(R$13&gt;=$E21,R$13&lt;=$J21-$P21),AND(R$13&gt;=$E21,R$13&lt;=$I21-$O21))</formula>
    </cfRule>
    <cfRule type="expression" dxfId="77" priority="79">
      <formula>AND(R$13&gt;=$E21,R$13&lt;=$I21)</formula>
    </cfRule>
  </conditionalFormatting>
  <conditionalFormatting sqref="R14:EG14">
    <cfRule type="expression" dxfId="76" priority="74">
      <formula>AND(R$13&gt;$I14,R$13&lt;=$J14)</formula>
    </cfRule>
  </conditionalFormatting>
  <conditionalFormatting sqref="R14:EG14">
    <cfRule type="expression" dxfId="75" priority="75">
      <formula>IF($G14&gt;$F14,AND(R$13&gt;=$E14,R$13&lt;=$J14-$P14),AND(R$13&gt;=$E14,R$13&lt;=$I14-$O14))</formula>
    </cfRule>
    <cfRule type="expression" dxfId="74" priority="76">
      <formula>AND(R$13&gt;=$E14,R$13&lt;=$I14)</formula>
    </cfRule>
  </conditionalFormatting>
  <conditionalFormatting sqref="R36:EG36">
    <cfRule type="expression" dxfId="73" priority="71">
      <formula>AND(R$13&gt;$I36,R$13&lt;=$J36)</formula>
    </cfRule>
  </conditionalFormatting>
  <conditionalFormatting sqref="R36:EG36">
    <cfRule type="expression" dxfId="72" priority="73">
      <formula>AND(R$13&gt;=$E36,R$13&lt;=$I36)</formula>
    </cfRule>
  </conditionalFormatting>
  <conditionalFormatting sqref="R36:EG36">
    <cfRule type="expression" dxfId="71" priority="72">
      <formula>IF($G36&gt;$F36,AND(R$13&gt;=$E36,R$13&lt;=$J36-$P36),AND(R$13&gt;=$E36,R$13&lt;=$I36-$O36))</formula>
    </cfRule>
  </conditionalFormatting>
  <conditionalFormatting sqref="R29:EG29">
    <cfRule type="expression" dxfId="70" priority="68">
      <formula>AND(R$13&gt;$I29,R$13&lt;=$J29)</formula>
    </cfRule>
  </conditionalFormatting>
  <conditionalFormatting sqref="R29:EG29">
    <cfRule type="expression" dxfId="69" priority="70">
      <formula>AND(R$13&gt;=$E29,R$13&lt;=$I29)</formula>
    </cfRule>
  </conditionalFormatting>
  <conditionalFormatting sqref="R29:EG29">
    <cfRule type="expression" dxfId="68" priority="69">
      <formula>IF($G29&gt;$F29,AND(R$13&gt;=$E29,R$13&lt;=$J29-$P29),AND(R$13&gt;=$E29,R$13&lt;=$I29-$O29))</formula>
    </cfRule>
  </conditionalFormatting>
  <conditionalFormatting sqref="R22:EG22">
    <cfRule type="expression" dxfId="67" priority="65">
      <formula>AND(R$13&gt;$I22,R$13&lt;=$J22)</formula>
    </cfRule>
  </conditionalFormatting>
  <conditionalFormatting sqref="R22:EG22">
    <cfRule type="expression" dxfId="66" priority="67">
      <formula>AND(R$13&gt;=$E22,R$13&lt;=$I22)</formula>
    </cfRule>
  </conditionalFormatting>
  <conditionalFormatting sqref="R22:EG22">
    <cfRule type="expression" dxfId="65" priority="66">
      <formula>IF($G22&gt;$F22,AND(R$13&gt;=$E22,R$13&lt;=$J22-$P22),AND(R$13&gt;=$E22,R$13&lt;=$I22-$O22))</formula>
    </cfRule>
  </conditionalFormatting>
  <conditionalFormatting sqref="R53:EG53">
    <cfRule type="expression" dxfId="64" priority="3">
      <formula>AND(R$13&gt;$I53,R$13&lt;=$J53)</formula>
    </cfRule>
  </conditionalFormatting>
  <conditionalFormatting sqref="R37:EG37">
    <cfRule type="expression" dxfId="63" priority="62">
      <formula>AND(R$13&gt;$I37,R$13&lt;=$J37)</formula>
    </cfRule>
  </conditionalFormatting>
  <conditionalFormatting sqref="R37:EG37">
    <cfRule type="expression" dxfId="62" priority="64">
      <formula>AND(R$13&gt;=$E37,R$13&lt;=$I37)</formula>
    </cfRule>
  </conditionalFormatting>
  <conditionalFormatting sqref="R37:EG37">
    <cfRule type="expression" dxfId="61" priority="63">
      <formula>IF($G37&gt;$F37,AND(R$13&gt;=$E37,R$13&lt;=$J37-$P37),AND(R$13&gt;=$E37,R$13&lt;=$I37-$O37))</formula>
    </cfRule>
  </conditionalFormatting>
  <conditionalFormatting sqref="R30:EG30">
    <cfRule type="expression" dxfId="60" priority="59">
      <formula>AND(R$13&gt;$I30,R$13&lt;=$J30)</formula>
    </cfRule>
  </conditionalFormatting>
  <conditionalFormatting sqref="R30:EG30">
    <cfRule type="expression" dxfId="59" priority="61">
      <formula>AND(R$13&gt;=$E30,R$13&lt;=$I30)</formula>
    </cfRule>
  </conditionalFormatting>
  <conditionalFormatting sqref="R30:EG30">
    <cfRule type="expression" dxfId="58" priority="60">
      <formula>IF($G30&gt;$F30,AND(R$13&gt;=$E30,R$13&lt;=$J30-$P30),AND(R$13&gt;=$E30,R$13&lt;=$I30-$O30))</formula>
    </cfRule>
  </conditionalFormatting>
  <conditionalFormatting sqref="R23:EG23">
    <cfRule type="expression" dxfId="57" priority="56">
      <formula>AND(R$13&gt;$I23,R$13&lt;=$J23)</formula>
    </cfRule>
  </conditionalFormatting>
  <conditionalFormatting sqref="R23:EG23">
    <cfRule type="expression" dxfId="56" priority="58">
      <formula>AND(R$13&gt;=$E23,R$13&lt;=$I23)</formula>
    </cfRule>
  </conditionalFormatting>
  <conditionalFormatting sqref="R23:EG23">
    <cfRule type="expression" dxfId="55" priority="57">
      <formula>IF($G23&gt;$F23,AND(R$13&gt;=$E23,R$13&lt;=$J23-$P23),AND(R$13&gt;=$E23,R$13&lt;=$I23-$O23))</formula>
    </cfRule>
  </conditionalFormatting>
  <conditionalFormatting sqref="R16:EG16">
    <cfRule type="expression" dxfId="54" priority="53">
      <formula>AND(R$13&gt;$I16,R$13&lt;=$J16)</formula>
    </cfRule>
  </conditionalFormatting>
  <conditionalFormatting sqref="R16:EG16">
    <cfRule type="expression" dxfId="53" priority="55">
      <formula>AND(R$13&gt;=$E16,R$13&lt;=$I16)</formula>
    </cfRule>
  </conditionalFormatting>
  <conditionalFormatting sqref="R16:EG16">
    <cfRule type="expression" dxfId="52" priority="54">
      <formula>IF($G16&gt;$F16,AND(R$13&gt;=$E16,R$13&lt;=$J16-$P16),AND(R$13&gt;=$E16,R$13&lt;=$I16-$O16))</formula>
    </cfRule>
  </conditionalFormatting>
  <conditionalFormatting sqref="R52:EG52">
    <cfRule type="expression" dxfId="51" priority="50">
      <formula>AND(R$13&gt;$I52,R$13&lt;=$J52)</formula>
    </cfRule>
  </conditionalFormatting>
  <conditionalFormatting sqref="R52:EG52">
    <cfRule type="expression" dxfId="50" priority="51">
      <formula>IF($G52&gt;$F52,AND(R$13&gt;=$E52,R$13&lt;=$J52-$P52),AND(R$13&gt;=$E52,R$13&lt;=$I52-$O52))</formula>
    </cfRule>
    <cfRule type="expression" dxfId="49" priority="52">
      <formula>AND(R$13&gt;=$E52,R$13&lt;=$I52)</formula>
    </cfRule>
  </conditionalFormatting>
  <conditionalFormatting sqref="R54:EG54">
    <cfRule type="expression" dxfId="48" priority="47">
      <formula>AND(R$13&gt;$I54,R$13&lt;=$J54)</formula>
    </cfRule>
  </conditionalFormatting>
  <conditionalFormatting sqref="R54:EG54">
    <cfRule type="expression" dxfId="47" priority="48">
      <formula>IF($G54&gt;$F54,AND(R$13&gt;=$E54,R$13&lt;=$J54-$P54),AND(R$13&gt;=$E54,R$13&lt;=$I54-$O54))</formula>
    </cfRule>
    <cfRule type="expression" dxfId="46" priority="49">
      <formula>AND(R$13&gt;=$E54,R$13&lt;=$I54)</formula>
    </cfRule>
  </conditionalFormatting>
  <conditionalFormatting sqref="R55:EG55">
    <cfRule type="expression" dxfId="45" priority="46">
      <formula>AND(R$13&gt;$I55,R$13&lt;=$J55)</formula>
    </cfRule>
  </conditionalFormatting>
  <conditionalFormatting sqref="R55:EG55">
    <cfRule type="expression" dxfId="44" priority="44">
      <formula>IF($G55&gt;$F55,AND(R$13&gt;=$E55,R$13&lt;=$J55-$P55),AND(R$13&gt;=$E55,R$13&lt;=$I55-$O55))</formula>
    </cfRule>
    <cfRule type="expression" dxfId="43" priority="45">
      <formula>AND(R$13&gt;=$E55,R$13&lt;=$I55)</formula>
    </cfRule>
  </conditionalFormatting>
  <conditionalFormatting sqref="R48:EG48">
    <cfRule type="expression" dxfId="42" priority="43">
      <formula>AND(R$13&gt;$I48,R$13&lt;=$J48)</formula>
    </cfRule>
  </conditionalFormatting>
  <conditionalFormatting sqref="R48:EG48">
    <cfRule type="expression" dxfId="41" priority="41">
      <formula>IF($G48&gt;$F48,AND(R$13&gt;=$E48,R$13&lt;=$J48-$P48),AND(R$13&gt;=$E48,R$13&lt;=$I48-$O48))</formula>
    </cfRule>
    <cfRule type="expression" dxfId="40" priority="42">
      <formula>AND(R$13&gt;=$E48,R$13&lt;=$I48)</formula>
    </cfRule>
  </conditionalFormatting>
  <conditionalFormatting sqref="R38:EG40">
    <cfRule type="expression" dxfId="39" priority="38">
      <formula>AND(R$13&gt;$I38,R$13&lt;=$J38)</formula>
    </cfRule>
  </conditionalFormatting>
  <conditionalFormatting sqref="R38:EG39">
    <cfRule type="expression" dxfId="38" priority="39">
      <formula>IF($G38&gt;$F38,AND(R$13&gt;=$E38,R$13&lt;=$J38-$P38),AND(R$13&gt;=$E38,R$13&lt;=$I38-$O38))</formula>
    </cfRule>
    <cfRule type="expression" dxfId="37" priority="40">
      <formula>AND(R$13&gt;=$E38,R$13&lt;=$I38)</formula>
    </cfRule>
  </conditionalFormatting>
  <conditionalFormatting sqref="R40:EG40">
    <cfRule type="expression" dxfId="36" priority="36">
      <formula>IF($G40&gt;$F40,AND(R$13&gt;=$E40,R$13&lt;=$J40-$P40),AND(R$13&gt;=$E40,R$13&lt;=$I40-$O40))</formula>
    </cfRule>
    <cfRule type="expression" dxfId="35" priority="37">
      <formula>AND(R$13&gt;=$E40,R$13&lt;=$I40)</formula>
    </cfRule>
  </conditionalFormatting>
  <conditionalFormatting sqref="R41:EG41">
    <cfRule type="expression" dxfId="34" priority="35">
      <formula>AND(R$13&gt;$I41,R$13&lt;=$J41)</formula>
    </cfRule>
  </conditionalFormatting>
  <conditionalFormatting sqref="R41:EG41">
    <cfRule type="expression" dxfId="33" priority="33">
      <formula>IF($G41&gt;$F41,AND(R$13&gt;=$E41,R$13&lt;=$J41-$P41),AND(R$13&gt;=$E41,R$13&lt;=$I41-$O41))</formula>
    </cfRule>
    <cfRule type="expression" dxfId="32" priority="34">
      <formula>AND(R$13&gt;=$E41,R$13&lt;=$I41)</formula>
    </cfRule>
  </conditionalFormatting>
  <conditionalFormatting sqref="R31:EG33">
    <cfRule type="expression" dxfId="31" priority="30">
      <formula>AND(R$13&gt;$I31,R$13&lt;=$J31)</formula>
    </cfRule>
  </conditionalFormatting>
  <conditionalFormatting sqref="R31:EG32">
    <cfRule type="expression" dxfId="30" priority="31">
      <formula>IF($G31&gt;$F31,AND(R$13&gt;=$E31,R$13&lt;=$J31-$P31),AND(R$13&gt;=$E31,R$13&lt;=$I31-$O31))</formula>
    </cfRule>
    <cfRule type="expression" dxfId="29" priority="32">
      <formula>AND(R$13&gt;=$E31,R$13&lt;=$I31)</formula>
    </cfRule>
  </conditionalFormatting>
  <conditionalFormatting sqref="R33:EG33">
    <cfRule type="expression" dxfId="28" priority="28">
      <formula>IF($G33&gt;$F33,AND(R$13&gt;=$E33,R$13&lt;=$J33-$P33),AND(R$13&gt;=$E33,R$13&lt;=$I33-$O33))</formula>
    </cfRule>
    <cfRule type="expression" dxfId="27" priority="29">
      <formula>AND(R$13&gt;=$E33,R$13&lt;=$I33)</formula>
    </cfRule>
  </conditionalFormatting>
  <conditionalFormatting sqref="R34:EG34">
    <cfRule type="expression" dxfId="26" priority="27">
      <formula>AND(R$13&gt;$I34,R$13&lt;=$J34)</formula>
    </cfRule>
  </conditionalFormatting>
  <conditionalFormatting sqref="R34:EG34">
    <cfRule type="expression" dxfId="25" priority="25">
      <formula>IF($G34&gt;$F34,AND(R$13&gt;=$E34,R$13&lt;=$J34-$P34),AND(R$13&gt;=$E34,R$13&lt;=$I34-$O34))</formula>
    </cfRule>
    <cfRule type="expression" dxfId="24" priority="26">
      <formula>AND(R$13&gt;=$E34,R$13&lt;=$I34)</formula>
    </cfRule>
  </conditionalFormatting>
  <conditionalFormatting sqref="R24:EG26">
    <cfRule type="expression" dxfId="23" priority="22">
      <formula>AND(R$13&gt;$I24,R$13&lt;=$J24)</formula>
    </cfRule>
  </conditionalFormatting>
  <conditionalFormatting sqref="R24:EG25">
    <cfRule type="expression" dxfId="22" priority="23">
      <formula>IF($G24&gt;$F24,AND(R$13&gt;=$E24,R$13&lt;=$J24-$P24),AND(R$13&gt;=$E24,R$13&lt;=$I24-$O24))</formula>
    </cfRule>
    <cfRule type="expression" dxfId="21" priority="24">
      <formula>AND(R$13&gt;=$E24,R$13&lt;=$I24)</formula>
    </cfRule>
  </conditionalFormatting>
  <conditionalFormatting sqref="R26:EG26">
    <cfRule type="expression" dxfId="20" priority="20">
      <formula>IF($G26&gt;$F26,AND(R$13&gt;=$E26,R$13&lt;=$J26-$P26),AND(R$13&gt;=$E26,R$13&lt;=$I26-$O26))</formula>
    </cfRule>
    <cfRule type="expression" dxfId="19" priority="21">
      <formula>AND(R$13&gt;=$E26,R$13&lt;=$I26)</formula>
    </cfRule>
  </conditionalFormatting>
  <conditionalFormatting sqref="R27:EG27">
    <cfRule type="expression" dxfId="18" priority="19">
      <formula>AND(R$13&gt;$I27,R$13&lt;=$J27)</formula>
    </cfRule>
  </conditionalFormatting>
  <conditionalFormatting sqref="R27:EG27">
    <cfRule type="expression" dxfId="17" priority="17">
      <formula>IF($G27&gt;$F27,AND(R$13&gt;=$E27,R$13&lt;=$J27-$P27),AND(R$13&gt;=$E27,R$13&lt;=$I27-$O27))</formula>
    </cfRule>
    <cfRule type="expression" dxfId="16" priority="18">
      <formula>AND(R$13&gt;=$E27,R$13&lt;=$I27)</formula>
    </cfRule>
  </conditionalFormatting>
  <conditionalFormatting sqref="R17:EG19">
    <cfRule type="expression" dxfId="15" priority="14">
      <formula>AND(R$13&gt;$I17,R$13&lt;=$J17)</formula>
    </cfRule>
  </conditionalFormatting>
  <conditionalFormatting sqref="R17:EG18">
    <cfRule type="expression" dxfId="14" priority="15">
      <formula>IF($G17&gt;$F17,AND(R$13&gt;=$E17,R$13&lt;=$J17-$P17),AND(R$13&gt;=$E17,R$13&lt;=$I17-$O17))</formula>
    </cfRule>
    <cfRule type="expression" dxfId="13" priority="16">
      <formula>AND(R$13&gt;=$E17,R$13&lt;=$I17)</formula>
    </cfRule>
  </conditionalFormatting>
  <conditionalFormatting sqref="R19:EG19">
    <cfRule type="expression" dxfId="12" priority="12">
      <formula>IF($G19&gt;$F19,AND(R$13&gt;=$E19,R$13&lt;=$J19-$P19),AND(R$13&gt;=$E19,R$13&lt;=$I19-$O19))</formula>
    </cfRule>
    <cfRule type="expression" dxfId="11" priority="13">
      <formula>AND(R$13&gt;=$E19,R$13&lt;=$I19)</formula>
    </cfRule>
  </conditionalFormatting>
  <conditionalFormatting sqref="R20:EG20">
    <cfRule type="expression" dxfId="10" priority="11">
      <formula>AND(R$13&gt;$I20,R$13&lt;=$J20)</formula>
    </cfRule>
  </conditionalFormatting>
  <conditionalFormatting sqref="R20:EG20">
    <cfRule type="expression" dxfId="9" priority="9">
      <formula>IF($G20&gt;$F20,AND(R$13&gt;=$E20,R$13&lt;=$J20-$P20),AND(R$13&gt;=$E20,R$13&lt;=$I20-$O20))</formula>
    </cfRule>
    <cfRule type="expression" dxfId="8" priority="10">
      <formula>AND(R$13&gt;=$E20,R$13&lt;=$I20)</formula>
    </cfRule>
  </conditionalFormatting>
  <conditionalFormatting sqref="R15:EG15">
    <cfRule type="expression" dxfId="7" priority="6">
      <formula>AND(R$13&gt;$I15,R$13&lt;=$J15)</formula>
    </cfRule>
  </conditionalFormatting>
  <conditionalFormatting sqref="R15:EG15">
    <cfRule type="expression" dxfId="6" priority="8">
      <formula>AND(R$13&gt;=$E15,R$13&lt;=$I15)</formula>
    </cfRule>
  </conditionalFormatting>
  <conditionalFormatting sqref="R15:EG15">
    <cfRule type="expression" dxfId="5" priority="7">
      <formula>IF($G15&gt;$F15,AND(R$13&gt;=$E15,R$13&lt;=$J15-$P15),AND(R$13&gt;=$E15,R$13&lt;=$I15-$O15))</formula>
    </cfRule>
  </conditionalFormatting>
  <conditionalFormatting sqref="R53:EG53">
    <cfRule type="expression" dxfId="4" priority="5">
      <formula>AND(R$13&gt;=$E53,R$13&lt;=$I53)</formula>
    </cfRule>
  </conditionalFormatting>
  <conditionalFormatting sqref="R53:EG53">
    <cfRule type="expression" dxfId="3" priority="4">
      <formula>IF($G53&gt;$F53,AND(R$13&gt;=$E53,R$13&lt;=$J53-$P53),AND(R$13&gt;=$E53,R$13&lt;=$I53-$O53))</formula>
    </cfRule>
  </conditionalFormatting>
  <conditionalFormatting sqref="R11:EG11">
    <cfRule type="expression" dxfId="2" priority="2">
      <formula>YEAR(R11)=YEAR(R13)</formula>
    </cfRule>
  </conditionalFormatting>
  <conditionalFormatting sqref="R13:DX13 R14:EG48 R52:EG56">
    <cfRule type="expression" dxfId="1" priority="97">
      <formula>R$13=$D$6</formula>
    </cfRule>
  </conditionalFormatting>
  <conditionalFormatting sqref="R12:EG12">
    <cfRule type="expression" dxfId="0" priority="98">
      <formula>R$13=$D$6</formula>
    </cfRule>
  </conditionalFormatting>
  <conditionalFormatting sqref="H14:H48 H52:H56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{9C5ADB13-B7B2-4599-B6BE-926AB9B46D79}</x14:id>
        </ext>
      </extLst>
    </cfRule>
  </conditionalFormatting>
  <dataValidations count="2">
    <dataValidation type="list" allowBlank="1" showInputMessage="1" prompt="Enter or select the name of the person responsible for completing the task." sqref="D15:D20 D22:D27 D29:D34 D36:D41 D43:D48 D53:D56">
      <formula1>_name</formula1>
    </dataValidation>
    <dataValidation type="list" allowBlank="1" showInputMessage="1" showErrorMessage="1" sqref="D8">
      <formula1>"Sunday, Monday, Tuesday, Wednesday, Thursday, Friday, Saturday"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B13-B7B2-4599-B6BE-926AB9B46D7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H14:H48 H52:H56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Adeel Almas</cp:lastModifiedBy>
  <dcterms:created xsi:type="dcterms:W3CDTF">2016-03-18T02:29:58Z</dcterms:created>
  <dcterms:modified xsi:type="dcterms:W3CDTF">2021-02-15T09:47:11Z</dcterms:modified>
</cp:coreProperties>
</file>