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65" windowHeight="7320" activeTab="1"/>
  </bookViews>
  <sheets>
    <sheet name="License Agreement" sheetId="1" r:id="rId1"/>
    <sheet name="Introduction" sheetId="2" r:id="rId2"/>
    <sheet name="Analysis" sheetId="3" r:id="rId3"/>
    <sheet name="Chart" sheetId="4" r:id="rId4"/>
    <sheet name="Table" sheetId="5" r:id="rId5"/>
  </sheets>
  <definedNames>
    <definedName name="__IntlFixup" hidden="1">TRUE</definedName>
    <definedName name="__IntlFixupTable" hidden="1">#REF!</definedName>
    <definedName name="Analysis">#REF!</definedName>
    <definedName name="beOrProfit">'Analysis'!$R$11</definedName>
    <definedName name="BeOrProfit2">'Chart'!$C$56</definedName>
    <definedName name="beVar">#REF!</definedName>
    <definedName name="chtMonthsLabel">'Chart'!$H$44</definedName>
    <definedName name="chtUnitsLabel">'Chart'!$H$39</definedName>
    <definedName name="COM1">#REF!</definedName>
    <definedName name="COM2">#REF!</definedName>
    <definedName name="data1">'Analysis'!$G$18</definedName>
    <definedName name="data10">'Analysis'!$L$22</definedName>
    <definedName name="data11">'Analysis'!$L$23</definedName>
    <definedName name="data12">'Analysis'!$L$24</definedName>
    <definedName name="data13">'Analysis'!$L$25</definedName>
    <definedName name="data14">'Analysis'!$L$26</definedName>
    <definedName name="data15">'Analysis'!$L$27</definedName>
    <definedName name="data16">'Analysis'!$L$28</definedName>
    <definedName name="data17">'Analysis'!$L$29</definedName>
    <definedName name="data18">'Analysis'!$G$35</definedName>
    <definedName name="data19">'Analysis'!$L$36</definedName>
    <definedName name="data2">'Analysis'!$G$22</definedName>
    <definedName name="data20">'Analysis'!$A$81</definedName>
    <definedName name="data21">'Analysis'!$R$11</definedName>
    <definedName name="data22">'Analysis'!$E$81</definedName>
    <definedName name="Data23">#REF!</definedName>
    <definedName name="Data24">#REF!</definedName>
    <definedName name="Data25">#REF!</definedName>
    <definedName name="Data26">#REF!</definedName>
    <definedName name="data3">'Analysis'!$G$23</definedName>
    <definedName name="Data31">#REF!</definedName>
    <definedName name="Data32">#REF!</definedName>
    <definedName name="Data33">#REF!</definedName>
    <definedName name="Data34">#REF!</definedName>
    <definedName name="Data35">#REF!</definedName>
    <definedName name="Data38">#REF!</definedName>
    <definedName name="data4">'Analysis'!$G$24</definedName>
    <definedName name="Data41">#REF!</definedName>
    <definedName name="Data44">#REF!</definedName>
    <definedName name="Data47">#REF!</definedName>
    <definedName name="data5">'Analysis'!$G$25</definedName>
    <definedName name="Data50">#REF!</definedName>
    <definedName name="Data53">#REF!</definedName>
    <definedName name="Data54">#REF!</definedName>
    <definedName name="Data55">#REF!</definedName>
    <definedName name="Data56">#REF!</definedName>
    <definedName name="Data59">#REF!</definedName>
    <definedName name="data6">'Analysis'!$G$26</definedName>
    <definedName name="Data62">#REF!</definedName>
    <definedName name="data7">'Analysis'!$G$27</definedName>
    <definedName name="data8">'Analysis'!$G$28</definedName>
    <definedName name="data9">'Analysis'!$G$29</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flt8">#REF!</definedName>
    <definedName name="display_area_2" localSheetId="2">'Analysis'!$D$4:$N$63</definedName>
    <definedName name="display_area_2" localSheetId="3">'Chart'!$D$4:$N$50</definedName>
    <definedName name="display_area_2" localSheetId="1">'Introduction'!$D$4:$N$123</definedName>
    <definedName name="display_area_2" localSheetId="0">'License Agreement'!$D$4:$N$49</definedName>
    <definedName name="display_area_2" localSheetId="4">'Table'!$D$4:$N$42</definedName>
    <definedName name="display_area_2">#REF!</definedName>
    <definedName name="firstColA">#REF!</definedName>
    <definedName name="fix1">'Analysis'!$G$22:$G$29</definedName>
    <definedName name="fixTot">'Analysis'!$G$30</definedName>
    <definedName name="hiddenCol2A">#REF!</definedName>
    <definedName name="hiddenColA">#REF!</definedName>
    <definedName name="NameArea" localSheetId="2">'Analysis'!NameArea</definedName>
    <definedName name="NameArea" localSheetId="3">'Chart'!NameArea</definedName>
    <definedName name="NameArea" localSheetId="4">'Table'!NameArea</definedName>
    <definedName name="NameArea">[0]!NameArea</definedName>
    <definedName name="numCosA">#REF!</definedName>
    <definedName name="numRangeA">#REF!</definedName>
    <definedName name="numUnits">'Analysis'!$L$35</definedName>
    <definedName name="_xlnm.Print_Area" localSheetId="2">'Analysis'!$D$4:$M$62</definedName>
    <definedName name="_xlnm.Print_Area" localSheetId="3">'Chart'!$D$4:$M$49</definedName>
    <definedName name="_xlnm.Print_Area" localSheetId="1">'Introduction'!$D$4:$M$122</definedName>
    <definedName name="_xlnm.Print_Area" localSheetId="0">'License Agreement'!$D$4:$M$48</definedName>
    <definedName name="_xlnm.Print_Area" localSheetId="4">'Table'!$D$4:$M$41</definedName>
    <definedName name="_xlnm.Print_Titles" localSheetId="1">'Introduction'!$4:$9</definedName>
    <definedName name="productName">'Analysis'!$J$15</definedName>
    <definedName name="profit">'Analysis'!$G$18</definedName>
    <definedName name="profitAmt">'Analysis'!$R$12</definedName>
    <definedName name="salesPerMonth">'Analysis'!$L$36</definedName>
    <definedName name="Scenario_Name">#REF!</definedName>
    <definedName name="ScenarioList">#REF!</definedName>
    <definedName name="SHR1">#REF!</definedName>
    <definedName name="SHR2">#REF!</definedName>
    <definedName name="SS" localSheetId="0">'License Agreement'!$A$58</definedName>
    <definedName name="SS">'Introduction'!$A$126</definedName>
    <definedName name="Table">#REF!</definedName>
    <definedName name="unitMargin">'Analysis'!$G$36</definedName>
    <definedName name="unitPrice">'Analysis'!$G$35</definedName>
    <definedName name="UnitsLabel">'Analysis'!$K$35</definedName>
    <definedName name="UnitsOrDollars">'Analysis'!$R$13</definedName>
    <definedName name="var1">'Analysis'!$L$22:$L$29</definedName>
    <definedName name="varIndex">'Analysis'!$E$81</definedName>
    <definedName name="varIndex2">'Chart'!$C$55</definedName>
    <definedName name="vars">'Analysis'!$E$71:$E$74</definedName>
    <definedName name="varTot">'Analysis'!$L$30</definedName>
    <definedName name="ZoomFactor">100</definedName>
  </definedNames>
  <calcPr calcMode="manual" fullCalcOnLoad="1"/>
</workbook>
</file>

<file path=xl/comments2.xml><?xml version="1.0" encoding="utf-8"?>
<comments xmlns="http://schemas.openxmlformats.org/spreadsheetml/2006/main">
  <authors>
    <author>HBS</author>
  </authors>
  <commentList>
    <comment ref="I41" authorId="0">
      <text>
        <r>
          <rPr>
            <sz val="8"/>
            <rFont val="Tahoma"/>
            <family val="2"/>
          </rPr>
          <t>THIS IS A CELLTIP.
Helpful directions will be located in these boxes.</t>
        </r>
        <r>
          <rPr>
            <sz val="8"/>
            <rFont val="Tahoma"/>
            <family val="0"/>
          </rPr>
          <t xml:space="preserve">
</t>
        </r>
      </text>
    </comment>
  </commentList>
</comments>
</file>

<file path=xl/comments3.xml><?xml version="1.0" encoding="utf-8"?>
<comments xmlns="http://schemas.openxmlformats.org/spreadsheetml/2006/main">
  <authors>
    <author>A satisfied Microsoft Office user</author>
    <author>HBS</author>
  </authors>
  <commentList>
    <comment ref="G20" authorId="0">
      <text>
        <r>
          <rPr>
            <sz val="8"/>
            <rFont val="Tahoma"/>
            <family val="0"/>
          </rPr>
          <t>FIXED COSTS:
These are the costs associated with making your product that do not vary with the number of units you produce.
Enter the components of fixed costs here and customize the Item headings on the left to match standard headings.
After entering the fixed cost data, the Tool will automatically calculate a total for you.</t>
        </r>
      </text>
    </comment>
    <comment ref="L20" authorId="0">
      <text>
        <r>
          <rPr>
            <sz val="8"/>
            <rFont val="Tahoma"/>
            <family val="0"/>
          </rPr>
          <t xml:space="preserve">VARIABLE COSTS:
These are the costs associated with making your product that increase with each additional unit you produce.
Enter the components of vairable cost per unit here and customize the Item headings on the left to match standard headings.
After entering the variable cost data, the Tool will automatically calculate a total for you.
</t>
        </r>
      </text>
    </comment>
    <comment ref="G30" authorId="0">
      <text>
        <r>
          <rPr>
            <sz val="8"/>
            <rFont val="Tahoma"/>
            <family val="0"/>
          </rPr>
          <t>Shaded cells contain formulas and should not be overwritten.</t>
        </r>
      </text>
    </comment>
    <comment ref="K36" authorId="1">
      <text>
        <r>
          <rPr>
            <sz val="8"/>
            <rFont val="Tahoma"/>
            <family val="2"/>
          </rPr>
          <t>EXPECTED SALES PER MONTH:
Enter the expected sales per month (in either units or dollars) and the Tool will estimate how many months it will take for the product to break-even or reach the designated target profit.</t>
        </r>
      </text>
    </comment>
    <comment ref="E15" authorId="1">
      <text>
        <r>
          <rPr>
            <sz val="8"/>
            <rFont val="Tahoma"/>
            <family val="2"/>
          </rPr>
          <t>This tool has options to solve for a standard break-even point based on contribution margin per unit as well as fixed costs, variable costs, and unit price.  This allows the user to be given any three components and solve for the fourth.
The Tool can also calculate each of the above based on a target profit level instead of break-even.</t>
        </r>
      </text>
    </comment>
    <comment ref="G33" authorId="1">
      <text>
        <r>
          <rPr>
            <sz val="8"/>
            <rFont val="Tahoma"/>
            <family val="2"/>
          </rPr>
          <t>UNIT PRICE:
This is the price you intend to sell your product for.
(If you are solving for unit price, this cell will be left blank)
UNIT CONTRIBUTION MARGIN:  is the dollar contribution towards break-even (or target profit) made by each unit sold.  It is calculated by subtracting variable costs per unit from the unit price.</t>
        </r>
      </text>
    </comment>
    <comment ref="K35" authorId="1">
      <text>
        <r>
          <rPr>
            <sz val="8"/>
            <rFont val="Tahoma"/>
            <family val="2"/>
          </rPr>
          <t xml:space="preserve">BREAK-EVEN VOLUME:
This is the number of units you will need to sell in order to achieve zero profit and zero loss (break-even) on your product.
NUMBER OF UNITS:
This is the number of units you will need to sell in order to reach your stated target profit level.
</t>
        </r>
      </text>
    </comment>
  </commentList>
</comments>
</file>

<file path=xl/sharedStrings.xml><?xml version="1.0" encoding="utf-8"?>
<sst xmlns="http://schemas.openxmlformats.org/spreadsheetml/2006/main" count="171" uniqueCount="153">
  <si>
    <t>know the point at which sales volume reaches a pre-set target-profit level.</t>
  </si>
  <si>
    <t xml:space="preserve">Units Required for Break-Even:  </t>
  </si>
  <si>
    <t xml:space="preserve">Months to Break-Even:  </t>
  </si>
  <si>
    <t xml:space="preserve">Total Variable Costs:  </t>
  </si>
  <si>
    <t>Total Sales Revenues</t>
  </si>
  <si>
    <t>Copyright © 1999 President and Fellows of Harvard College</t>
  </si>
  <si>
    <t xml:space="preserve">Break-Even Volume:  </t>
  </si>
  <si>
    <t>The goal is that they will break-even and start to earn a profit within</t>
  </si>
  <si>
    <t>The marketing department estimates that they can sell their new pliers for</t>
  </si>
  <si>
    <t>break-even on this investment in materials and equipment.  They received the following</t>
  </si>
  <si>
    <t>$15.00 per unit.  They further project that they will average 1200 units</t>
  </si>
  <si>
    <t>Show/Hide Sample Data:</t>
  </si>
  <si>
    <t>Print Sheet with Celltips:</t>
  </si>
  <si>
    <t>About HBS Toolkit:</t>
  </si>
  <si>
    <t>Launches the about box for the HBS Toolkit</t>
  </si>
  <si>
    <t>Set Zoom:</t>
  </si>
  <si>
    <t>Displays or removes sample entries</t>
  </si>
  <si>
    <t>Launches Windows calculator</t>
  </si>
  <si>
    <t>Toggles in/out red Celltips in documented cells</t>
  </si>
  <si>
    <t>Prints Celltip documentation on current sheet</t>
  </si>
  <si>
    <t>Provides quick access to 80%, 100%, and 125% zoom levels</t>
  </si>
  <si>
    <t>Links to HBS Toolkit website, Toolkit Glossary, and Toolkit</t>
  </si>
  <si>
    <t>Feedback, as well as HBS and HBS Publishing web sites</t>
  </si>
  <si>
    <t>Note About Using Internet Explorer</t>
  </si>
  <si>
    <t>You may want to print these directions as a reference guide for this tool.</t>
  </si>
  <si>
    <t>To start using the tool, remove the sample data from the tool using the Show/Hide</t>
  </si>
  <si>
    <t>Sample Data option under the HBS Menu</t>
  </si>
  <si>
    <t>data from the chief financial officer:</t>
  </si>
  <si>
    <t xml:space="preserve">Solve for:  </t>
  </si>
  <si>
    <t>Number Units</t>
  </si>
  <si>
    <t/>
  </si>
  <si>
    <t>Fixed Cost</t>
  </si>
  <si>
    <t>Variable Cost</t>
  </si>
  <si>
    <t>Unit Price</t>
  </si>
  <si>
    <t>Variable Costs per Unit</t>
  </si>
  <si>
    <t>Item 1</t>
  </si>
  <si>
    <t>Item 2</t>
  </si>
  <si>
    <t>Item 3</t>
  </si>
  <si>
    <t>Item 4</t>
  </si>
  <si>
    <t>Item 5</t>
  </si>
  <si>
    <t>Item 6</t>
  </si>
  <si>
    <t>Item 7</t>
  </si>
  <si>
    <t>Item 8</t>
  </si>
  <si>
    <t>Notes:</t>
  </si>
  <si>
    <t>Number of Units</t>
  </si>
  <si>
    <t>Fixed Costs</t>
  </si>
  <si>
    <t>Pricing and Contribution</t>
  </si>
  <si>
    <t>Volume</t>
  </si>
  <si>
    <t>Var. Costs/Unit:</t>
  </si>
  <si>
    <t>Fixed Costs:</t>
  </si>
  <si>
    <t xml:space="preserve">Unit Price:  </t>
  </si>
  <si>
    <t xml:space="preserve">Unit Contribution Margin:  </t>
  </si>
  <si>
    <t>Overview</t>
  </si>
  <si>
    <t xml:space="preserve">Variable Costs Per Unit:  </t>
  </si>
  <si>
    <t>Chart:</t>
  </si>
  <si>
    <t>Contents</t>
  </si>
  <si>
    <t>Introduction:</t>
  </si>
  <si>
    <t xml:space="preserve">This sheet </t>
  </si>
  <si>
    <t>Analysis:</t>
  </si>
  <si>
    <t>and volume information</t>
  </si>
  <si>
    <t xml:space="preserve"> </t>
  </si>
  <si>
    <t>and contribution in dollars and units</t>
  </si>
  <si>
    <t>Table:</t>
  </si>
  <si>
    <t>Show Calculator:</t>
  </si>
  <si>
    <t>Show/Hide Celltips:</t>
  </si>
  <si>
    <t>Visit Web Links:</t>
  </si>
  <si>
    <t>HBS Menu</t>
  </si>
  <si>
    <t>Directions</t>
  </si>
  <si>
    <t xml:space="preserve">Expected Sales Per Month:  </t>
  </si>
  <si>
    <t xml:space="preserve">Product Name:  </t>
  </si>
  <si>
    <t xml:space="preserve">Dollar Sales Required for Break-Even:  </t>
  </si>
  <si>
    <t xml:space="preserve">Total Fixed Costs:  </t>
  </si>
  <si>
    <t>Sample Problem</t>
  </si>
  <si>
    <t>These directions provide a general introduction to the contents of each worksheet</t>
  </si>
  <si>
    <t>The analysis page is your primary input sheet.  Here you will</t>
  </si>
  <si>
    <t>tell the tool what type of analysis you want to perform, input</t>
  </si>
  <si>
    <t>the data required to perform calculations, and view some of</t>
  </si>
  <si>
    <t>the output of those calculations.</t>
  </si>
  <si>
    <t>Total Fixed Costs</t>
  </si>
  <si>
    <t>Total Variable Costs</t>
  </si>
  <si>
    <t xml:space="preserve">Here you can visually measure your break-even or target-profit </t>
  </si>
  <si>
    <t>Output data which generates break-even chart</t>
  </si>
  <si>
    <t xml:space="preserve">Displays break-even point, variable costs, fixed costs,  </t>
  </si>
  <si>
    <t xml:space="preserve">Entry screen for fixed and variable costs, pricing/contribution, </t>
  </si>
  <si>
    <t>The chart sheet is one of the two report sheets in this tool.</t>
  </si>
  <si>
    <t>level along with total fixed and variable costs.  If you chose to</t>
  </si>
  <si>
    <t xml:space="preserve">calculate the number of months before you reach break-even </t>
  </si>
  <si>
    <t>or target-profit those numbers will be reported here.</t>
  </si>
  <si>
    <t>The table sheet is the second output report and contains the</t>
  </si>
  <si>
    <t>data used to generate the break-even/target-profit chart.  This</t>
  </si>
  <si>
    <t>includes ten data points on either side of the break-even/target-profit</t>
  </si>
  <si>
    <t>point.</t>
  </si>
  <si>
    <t>Plastic grip molder:</t>
  </si>
  <si>
    <t>Sander:</t>
  </si>
  <si>
    <t>Packaging material:</t>
  </si>
  <si>
    <t>Grip material:</t>
  </si>
  <si>
    <t>Metal molding machine:</t>
  </si>
  <si>
    <t>Fixed costs</t>
  </si>
  <si>
    <t>Variable costs (per unit)</t>
  </si>
  <si>
    <t>Important Note:</t>
  </si>
  <si>
    <t>This tool is based on a Microsoft Excel worksheet.  Any changes</t>
  </si>
  <si>
    <t>you make to this file are permanent once you save the file.  To</t>
  </si>
  <si>
    <t>re-use this tool as a template for break-even calculations, always</t>
  </si>
  <si>
    <t>open a new copy of the tool and save your results with a</t>
  </si>
  <si>
    <t>different file name.</t>
  </si>
  <si>
    <t>Raw material</t>
  </si>
  <si>
    <t>where your goal is to determine how many units you must sell to recover all of your fixed</t>
  </si>
  <si>
    <t>This tool helps you perform both of these calculations.  The first is break-even analysis</t>
  </si>
  <si>
    <t>units you must sell to reach a pre-defined profit level.  The difference between the two is</t>
  </si>
  <si>
    <t>that at break-even your target-profit is zero, whereas when you specify a target-profit</t>
  </si>
  <si>
    <t>that is greater than zero, you are setting your goal above the break-even point.</t>
  </si>
  <si>
    <t>in the tool. For more detailed directions place your mouse above the red celltips</t>
  </si>
  <si>
    <t>located throughout the tool. See this example --&gt;</t>
  </si>
  <si>
    <t xml:space="preserve">Shipping </t>
  </si>
  <si>
    <t>per month.</t>
  </si>
  <si>
    <t>the first year.  His target-profit level for the end of the first fiscal year is</t>
  </si>
  <si>
    <t>$100,000.</t>
  </si>
  <si>
    <t>Managers often want to know the production level where profits earned from a product cover</t>
  </si>
  <si>
    <t>The point at which total sales revenues covers the costs of committed resources is called the</t>
  </si>
  <si>
    <t>break-even point.  In addition to knowing the break-even point, managers may also want to</t>
  </si>
  <si>
    <t xml:space="preserve">the cost of resources used to create it. Break-even analysis is how we determine this level. </t>
  </si>
  <si>
    <t>HBS Toolkit License Agreement</t>
  </si>
  <si>
    <t>Harvard Business School Publishing (the Publisher) grants you, the</t>
  </si>
  <si>
    <t>individual user, limited license to use this product.  By accepting and</t>
  </si>
  <si>
    <t>using this product, you agree to the terms of service described below.</t>
  </si>
  <si>
    <t>Terms</t>
  </si>
  <si>
    <t>You accept that this product is intended for your use, and you will not</t>
  </si>
  <si>
    <t>duplicate in any form or manner, electronic or otherwise, copies of this</t>
  </si>
  <si>
    <t>product nor distribute this product to anyone else.</t>
  </si>
  <si>
    <t>You recognize that the product and its content are the sole property of the</t>
  </si>
  <si>
    <t>Publisher, and that we have copyrighted the product.</t>
  </si>
  <si>
    <t>You agree that the Publisher is not responsible for any interruption of</t>
  </si>
  <si>
    <t>service or malfunction that is a consequence of the Internet, a service</t>
  </si>
  <si>
    <t>provider, personal computer, browser or other software or hardware</t>
  </si>
  <si>
    <t>components. You accept that there is no guarantee that this product is</t>
  </si>
  <si>
    <t>totally error free. You further understand and accept that the Publisher</t>
  </si>
  <si>
    <t>intends to provide reliable information but does not guarantee the accuracy</t>
  </si>
  <si>
    <t>or completeness of any information, and is not responsible for any results</t>
  </si>
  <si>
    <t>obtained from the use of such information.</t>
  </si>
  <si>
    <t>This license is effective until terminated, when the license or subscription</t>
  </si>
  <si>
    <t>period ends without renewal, or when you destroy this product and any</t>
  </si>
  <si>
    <t>related documentation.  The Publisher may terminate your license without</t>
  </si>
  <si>
    <t>notice if you fail to comply with the conditions set forth in this</t>
  </si>
  <si>
    <t>agreement, and may pursue any other legal recourse.</t>
  </si>
  <si>
    <t>costs. The second is target-profit analysis where your goal is to determine how many</t>
  </si>
  <si>
    <t>A company wants to begin selling a new pair of hand-held pliers in the upcoming fiscal</t>
  </si>
  <si>
    <t>year.  They want to know how many hand-held pliers they will have to sell in order to</t>
  </si>
  <si>
    <t>The default setting in Internet Explorer is to open these tools in the Explorer application</t>
  </si>
  <si>
    <t>insteadof Excel. We recommend against this and provide directions in the Help section of</t>
  </si>
  <si>
    <t>the HBSToolkit web site to change this default behavior.</t>
  </si>
  <si>
    <t>Jon B. DeFriese MBA `00 and Chad Ellis, MBA `98 developed this software under the</t>
  </si>
  <si>
    <t>supervisionof Professor Steven Wheelwright as the basis for class discussion rather than</t>
  </si>
  <si>
    <t>to illustrate eitherthe effective or ineffective handling of an administrative situation.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</si>
</sst>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0_);_(* \(#,##0.0\);_(* &quot;-&quot;??_);_(@_)"/>
    <numFmt numFmtId="166" formatCode="_(* #,##0_);_(* \(#,##0\);_(* &quot;-&quot;??_);_(@_)"/>
    <numFmt numFmtId="167" formatCode="_(&quot;$&quot;* #,##0_);_(&quot;$&quot;* \(#,##0\);_(&quot;$&quot;* &quot;-&quot;??_);_(@_)"/>
    <numFmt numFmtId="168" formatCode="0.0"/>
    <numFmt numFmtId="169" formatCode="0_);[Red]\(0\)"/>
    <numFmt numFmtId="170" formatCode="0_);\(0\)"/>
    <numFmt numFmtId="171" formatCode="m/d/yyyy"/>
  </numFmts>
  <fonts count="20">
    <font>
      <sz val="10"/>
      <name val="Arial"/>
      <family val="2"/>
    </font>
    <font>
      <b/>
      <sz val="10"/>
      <name val="Arial"/>
      <family val="0"/>
    </font>
    <font>
      <i/>
      <sz val="10"/>
      <name val="Arial"/>
      <family val="0"/>
    </font>
    <font>
      <b/>
      <i/>
      <sz val="10"/>
      <name val="Arial"/>
      <family val="0"/>
    </font>
    <font>
      <sz val="8"/>
      <name val="Arial"/>
      <family val="2"/>
    </font>
    <font>
      <sz val="10"/>
      <color indexed="8"/>
      <name val="Arial"/>
      <family val="2"/>
    </font>
    <font>
      <sz val="8"/>
      <name val="Tahoma"/>
      <family val="0"/>
    </font>
    <font>
      <b/>
      <sz val="8"/>
      <color indexed="63"/>
      <name val="Arial"/>
      <family val="2"/>
    </font>
    <font>
      <b/>
      <sz val="8"/>
      <color indexed="23"/>
      <name val="Arial"/>
      <family val="2"/>
    </font>
    <font>
      <sz val="10"/>
      <color indexed="12"/>
      <name val="Arial"/>
      <family val="2"/>
    </font>
    <font>
      <b/>
      <sz val="10"/>
      <color indexed="8"/>
      <name val="Arial"/>
      <family val="2"/>
    </font>
    <font>
      <b/>
      <sz val="12"/>
      <color indexed="8"/>
      <name val="Times New Roman"/>
      <family val="1"/>
    </font>
    <font>
      <b/>
      <sz val="12"/>
      <name val="Times New Roman"/>
      <family val="1"/>
    </font>
    <font>
      <sz val="9"/>
      <color indexed="8"/>
      <name val="Arial"/>
      <family val="2"/>
    </font>
    <font>
      <sz val="20"/>
      <color indexed="18"/>
      <name val="Times New Roman"/>
      <family val="1"/>
    </font>
    <font>
      <sz val="10"/>
      <color indexed="9"/>
      <name val="Arial"/>
      <family val="2"/>
    </font>
    <font>
      <sz val="10"/>
      <color indexed="22"/>
      <name val="Arial"/>
      <family val="2"/>
    </font>
    <font>
      <b/>
      <sz val="9"/>
      <color indexed="8"/>
      <name val="Arial"/>
      <family val="2"/>
    </font>
    <font>
      <b/>
      <sz val="12"/>
      <color indexed="22"/>
      <name val="Times New Roman"/>
      <family val="1"/>
    </font>
    <font>
      <b/>
      <sz val="8"/>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32"/>
        <bgColor indexed="64"/>
      </patternFill>
    </fill>
  </fills>
  <borders count="39">
    <border>
      <left/>
      <right/>
      <top/>
      <bottom/>
      <diagonal/>
    </border>
    <border>
      <left>
        <color indexed="63"/>
      </left>
      <right>
        <color indexed="63"/>
      </right>
      <top>
        <color indexed="63"/>
      </top>
      <bottom style="thin">
        <color indexed="23"/>
      </bottom>
    </border>
    <border>
      <left style="thin">
        <color indexed="23"/>
      </left>
      <right style="thin">
        <color indexed="9"/>
      </right>
      <top>
        <color indexed="63"/>
      </top>
      <bottom>
        <color indexed="63"/>
      </bottom>
    </border>
    <border>
      <left>
        <color indexed="63"/>
      </left>
      <right>
        <color indexed="63"/>
      </right>
      <top style="thin">
        <color indexed="23"/>
      </top>
      <bottom>
        <color indexed="63"/>
      </bottom>
    </border>
    <border>
      <left>
        <color indexed="63"/>
      </left>
      <right>
        <color indexed="63"/>
      </right>
      <top style="thin">
        <color indexed="23"/>
      </top>
      <bottom style="thin">
        <color indexed="9"/>
      </bottom>
    </border>
    <border>
      <left>
        <color indexed="63"/>
      </left>
      <right style="thin">
        <color indexed="9"/>
      </right>
      <top style="thin">
        <color indexed="9"/>
      </top>
      <bottom style="thin">
        <color indexed="9"/>
      </bottom>
    </border>
    <border>
      <left style="thin">
        <color indexed="23"/>
      </left>
      <right>
        <color indexed="63"/>
      </right>
      <top style="thin">
        <color indexed="23"/>
      </top>
      <bottom>
        <color indexed="63"/>
      </bottom>
    </border>
    <border>
      <left>
        <color indexed="63"/>
      </left>
      <right>
        <color indexed="63"/>
      </right>
      <top style="thin">
        <color indexed="23"/>
      </top>
      <bottom style="thin">
        <color indexed="8"/>
      </bottom>
    </border>
    <border>
      <left style="thin">
        <color indexed="23"/>
      </left>
      <right style="thin">
        <color indexed="8"/>
      </right>
      <top>
        <color indexed="63"/>
      </top>
      <bottom>
        <color indexed="63"/>
      </bottom>
    </border>
    <border>
      <left style="thin">
        <color indexed="23"/>
      </left>
      <right>
        <color indexed="63"/>
      </right>
      <top>
        <color indexed="63"/>
      </top>
      <bottom style="thin">
        <color indexed="9"/>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style="thin">
        <color indexed="23"/>
      </left>
      <right style="thin">
        <color indexed="9"/>
      </right>
      <top>
        <color indexed="63"/>
      </top>
      <bottom style="thin">
        <color indexed="9"/>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color indexed="63"/>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color indexed="63"/>
      </left>
      <right style="medium">
        <color indexed="32"/>
      </right>
      <top>
        <color indexed="63"/>
      </top>
      <bottom style="medium">
        <color indexed="32"/>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color indexed="63"/>
      </right>
      <top style="thin">
        <color indexed="32"/>
      </top>
      <bottom>
        <color indexed="63"/>
      </bottom>
    </border>
    <border>
      <left>
        <color indexed="63"/>
      </left>
      <right>
        <color indexed="63"/>
      </right>
      <top style="thin">
        <color indexed="32"/>
      </top>
      <bottom>
        <color indexed="63"/>
      </bottom>
    </border>
    <border>
      <left>
        <color indexed="63"/>
      </left>
      <right style="thin">
        <color indexed="32"/>
      </right>
      <top style="thin">
        <color indexed="32"/>
      </top>
      <bottom>
        <color indexed="63"/>
      </bottom>
    </border>
    <border>
      <left>
        <color indexed="63"/>
      </left>
      <right style="thin">
        <color indexed="32"/>
      </right>
      <top>
        <color indexed="63"/>
      </top>
      <bottom>
        <color indexed="63"/>
      </bottom>
    </border>
    <border>
      <left>
        <color indexed="63"/>
      </left>
      <right>
        <color indexed="63"/>
      </right>
      <top>
        <color indexed="63"/>
      </top>
      <bottom style="thin">
        <color indexed="32"/>
      </bottom>
    </border>
    <border>
      <left>
        <color indexed="63"/>
      </left>
      <right style="thin">
        <color indexed="32"/>
      </right>
      <top>
        <color indexed="63"/>
      </top>
      <bottom style="thin">
        <color indexed="32"/>
      </bottom>
    </border>
    <border>
      <left style="hair"/>
      <right style="hair"/>
      <top style="hair"/>
      <bottom style="hair"/>
    </border>
    <border>
      <left style="thin">
        <color indexed="32"/>
      </left>
      <right>
        <color indexed="63"/>
      </right>
      <top>
        <color indexed="63"/>
      </top>
      <bottom>
        <color indexed="63"/>
      </bottom>
    </border>
    <border>
      <left style="thin">
        <color indexed="32"/>
      </left>
      <right>
        <color indexed="63"/>
      </right>
      <top>
        <color indexed="63"/>
      </top>
      <bottom style="thin">
        <color indexed="32"/>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color indexed="8"/>
      </bottom>
    </border>
  </borders>
  <cellStyleXfs count="21">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46">
    <xf numFmtId="0" fontId="0" fillId="2" borderId="0" xfId="0" applyAlignment="1">
      <alignment/>
    </xf>
    <xf numFmtId="0" fontId="0" fillId="3" borderId="0" xfId="0" applyNumberFormat="1" applyFont="1" applyFill="1" applyBorder="1" applyAlignment="1">
      <alignment/>
    </xf>
    <xf numFmtId="0" fontId="0" fillId="3" borderId="0" xfId="0" applyNumberFormat="1" applyFont="1" applyFill="1" applyBorder="1" applyAlignment="1" applyProtection="1">
      <alignment/>
      <protection/>
    </xf>
    <xf numFmtId="0" fontId="0" fillId="2" borderId="0" xfId="0" applyFill="1" applyAlignment="1">
      <alignment/>
    </xf>
    <xf numFmtId="0" fontId="0" fillId="2" borderId="1" xfId="0" applyFill="1" applyBorder="1" applyAlignment="1">
      <alignment/>
    </xf>
    <xf numFmtId="0" fontId="0" fillId="2" borderId="0" xfId="0" applyFill="1" applyBorder="1" applyAlignment="1">
      <alignment/>
    </xf>
    <xf numFmtId="0" fontId="0" fillId="3" borderId="2" xfId="0" applyNumberFormat="1" applyFont="1" applyFill="1" applyBorder="1" applyAlignment="1">
      <alignment/>
    </xf>
    <xf numFmtId="0" fontId="0" fillId="2" borderId="3" xfId="0" applyFill="1" applyBorder="1" applyAlignment="1">
      <alignment/>
    </xf>
    <xf numFmtId="0" fontId="0" fillId="3" borderId="4" xfId="0" applyNumberFormat="1" applyFont="1" applyFill="1" applyBorder="1" applyAlignment="1">
      <alignment/>
    </xf>
    <xf numFmtId="0" fontId="0" fillId="3" borderId="5" xfId="0" applyNumberFormat="1" applyFont="1"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3" borderId="0" xfId="0" applyFont="1" applyFill="1" applyBorder="1" applyAlignment="1">
      <alignment/>
    </xf>
    <xf numFmtId="0" fontId="0" fillId="3" borderId="0" xfId="0" applyFont="1" applyFill="1" applyBorder="1" applyAlignment="1">
      <alignment horizontal="left" indent="2"/>
    </xf>
    <xf numFmtId="0" fontId="0" fillId="3" borderId="0" xfId="0" applyFont="1" applyFill="1" applyBorder="1" applyAlignment="1">
      <alignment horizontal="left" indent="4"/>
    </xf>
    <xf numFmtId="0" fontId="1" fillId="5" borderId="0" xfId="0" applyFont="1" applyFill="1" applyBorder="1" applyAlignment="1" applyProtection="1">
      <alignment/>
      <protection/>
    </xf>
    <xf numFmtId="0" fontId="10" fillId="5" borderId="0" xfId="0" applyFont="1" applyFill="1" applyBorder="1" applyAlignment="1" applyProtection="1">
      <alignment horizontal="centerContinuous" vertical="center"/>
      <protection/>
    </xf>
    <xf numFmtId="0" fontId="9" fillId="5" borderId="0" xfId="0" applyFont="1" applyFill="1" applyBorder="1" applyAlignment="1" applyProtection="1">
      <alignment/>
      <protection/>
    </xf>
    <xf numFmtId="7" fontId="5" fillId="6" borderId="10" xfId="0" applyNumberFormat="1" applyFont="1" applyFill="1" applyBorder="1" applyAlignment="1" applyProtection="1">
      <alignment horizontal="right"/>
      <protection/>
    </xf>
    <xf numFmtId="0" fontId="5" fillId="5" borderId="0" xfId="0" applyFont="1" applyFill="1" applyBorder="1" applyAlignment="1" applyProtection="1">
      <alignment/>
      <protection locked="0"/>
    </xf>
    <xf numFmtId="0" fontId="0" fillId="7" borderId="0" xfId="0" applyFont="1" applyFill="1" applyBorder="1" applyAlignment="1">
      <alignment horizontal="right"/>
    </xf>
    <xf numFmtId="0" fontId="0" fillId="3" borderId="11" xfId="0" applyNumberFormat="1" applyFont="1" applyFill="1" applyBorder="1" applyAlignment="1">
      <alignment/>
    </xf>
    <xf numFmtId="0" fontId="0" fillId="3" borderId="1" xfId="0" applyNumberFormat="1" applyFont="1" applyFill="1" applyBorder="1" applyAlignment="1">
      <alignment/>
    </xf>
    <xf numFmtId="0" fontId="0" fillId="3" borderId="12" xfId="0" applyNumberFormat="1" applyFont="1" applyFill="1" applyBorder="1" applyAlignment="1">
      <alignment/>
    </xf>
    <xf numFmtId="14" fontId="0" fillId="3" borderId="0" xfId="0" applyNumberFormat="1" applyFont="1" applyFill="1" applyBorder="1" applyAlignment="1">
      <alignment horizontal="right"/>
    </xf>
    <xf numFmtId="0" fontId="0" fillId="3" borderId="0" xfId="0" applyFont="1" applyFill="1" applyBorder="1" applyAlignment="1">
      <alignment horizontal="right"/>
    </xf>
    <xf numFmtId="0" fontId="0" fillId="3" borderId="0" xfId="0" applyFont="1" applyFill="1" applyBorder="1" applyAlignment="1">
      <alignment horizontal="left"/>
    </xf>
    <xf numFmtId="0" fontId="10" fillId="5" borderId="0" xfId="0" applyFont="1" applyFill="1" applyBorder="1" applyAlignment="1" applyProtection="1">
      <alignment horizontal="right" vertical="center"/>
      <protection/>
    </xf>
    <xf numFmtId="0" fontId="5" fillId="5" borderId="0" xfId="0" applyFont="1" applyFill="1" applyBorder="1" applyAlignment="1" applyProtection="1">
      <alignment/>
      <protection/>
    </xf>
    <xf numFmtId="0" fontId="11" fillId="5" borderId="0" xfId="0" applyFont="1" applyFill="1" applyBorder="1" applyAlignment="1" applyProtection="1">
      <alignment/>
      <protection/>
    </xf>
    <xf numFmtId="0" fontId="12" fillId="5" borderId="0" xfId="0" applyFont="1" applyFill="1" applyBorder="1" applyAlignment="1" applyProtection="1">
      <alignment horizontal="right" vertical="center"/>
      <protection/>
    </xf>
    <xf numFmtId="0" fontId="0" fillId="3" borderId="13" xfId="0" applyNumberFormat="1" applyFont="1" applyFill="1" applyBorder="1" applyAlignment="1">
      <alignment/>
    </xf>
    <xf numFmtId="0" fontId="0" fillId="3" borderId="14" xfId="0" applyNumberFormat="1" applyFont="1" applyFill="1" applyBorder="1" applyAlignment="1">
      <alignment/>
    </xf>
    <xf numFmtId="0" fontId="0" fillId="3" borderId="15" xfId="0" applyNumberFormat="1" applyFont="1" applyFill="1" applyBorder="1" applyAlignment="1">
      <alignment/>
    </xf>
    <xf numFmtId="0" fontId="0" fillId="3" borderId="16" xfId="0" applyNumberFormat="1" applyFont="1" applyFill="1" applyBorder="1" applyAlignment="1">
      <alignment/>
    </xf>
    <xf numFmtId="0" fontId="0" fillId="3" borderId="17" xfId="0" applyNumberFormat="1" applyFont="1" applyFill="1" applyBorder="1" applyAlignment="1">
      <alignment/>
    </xf>
    <xf numFmtId="0" fontId="0" fillId="3" borderId="18" xfId="0" applyNumberFormat="1" applyFont="1" applyFill="1" applyBorder="1" applyAlignment="1">
      <alignment/>
    </xf>
    <xf numFmtId="0" fontId="0" fillId="3" borderId="19" xfId="0" applyNumberFormat="1" applyFont="1" applyFill="1" applyBorder="1" applyAlignment="1">
      <alignment/>
    </xf>
    <xf numFmtId="0" fontId="0" fillId="3" borderId="20" xfId="0" applyNumberFormat="1" applyFont="1" applyFill="1" applyBorder="1" applyAlignment="1">
      <alignment/>
    </xf>
    <xf numFmtId="0" fontId="0" fillId="3" borderId="0" xfId="0" applyFont="1" applyFill="1" applyBorder="1" applyAlignment="1">
      <alignment/>
    </xf>
    <xf numFmtId="0" fontId="1" fillId="3" borderId="0" xfId="0" applyFont="1" applyFill="1" applyBorder="1" applyAlignment="1">
      <alignment/>
    </xf>
    <xf numFmtId="0" fontId="1" fillId="3" borderId="0" xfId="0" applyFont="1" applyFill="1" applyBorder="1" applyAlignment="1">
      <alignment/>
    </xf>
    <xf numFmtId="7" fontId="5" fillId="3" borderId="10" xfId="0" applyNumberFormat="1" applyFont="1" applyFill="1" applyBorder="1" applyAlignment="1" applyProtection="1">
      <alignment horizontal="right"/>
      <protection locked="0"/>
    </xf>
    <xf numFmtId="0" fontId="5" fillId="5" borderId="0" xfId="0" applyFont="1" applyFill="1" applyBorder="1" applyAlignment="1" applyProtection="1">
      <alignment horizontal="left" indent="1"/>
      <protection locked="0"/>
    </xf>
    <xf numFmtId="0" fontId="16" fillId="2" borderId="0" xfId="0" applyFont="1" applyFill="1" applyBorder="1" applyAlignment="1">
      <alignment/>
    </xf>
    <xf numFmtId="0" fontId="16" fillId="2" borderId="0" xfId="0" applyFont="1" applyFill="1" applyBorder="1" applyAlignment="1" applyProtection="1">
      <alignment/>
      <protection locked="0"/>
    </xf>
    <xf numFmtId="0" fontId="10" fillId="5" borderId="0" xfId="0" applyFont="1" applyFill="1" applyBorder="1" applyAlignment="1" applyProtection="1">
      <alignment horizontal="right"/>
      <protection/>
    </xf>
    <xf numFmtId="0" fontId="10" fillId="5" borderId="0" xfId="0" applyFont="1" applyFill="1" applyBorder="1" applyAlignment="1" applyProtection="1">
      <alignment horizontal="left"/>
      <protection/>
    </xf>
    <xf numFmtId="0" fontId="16" fillId="2" borderId="0" xfId="0" applyFont="1" applyFill="1" applyAlignment="1">
      <alignment/>
    </xf>
    <xf numFmtId="0" fontId="0" fillId="3" borderId="0" xfId="0" applyFill="1" applyAlignment="1">
      <alignment/>
    </xf>
    <xf numFmtId="0" fontId="1" fillId="3" borderId="0" xfId="0" applyFont="1" applyFill="1" applyAlignment="1">
      <alignment/>
    </xf>
    <xf numFmtId="14" fontId="0" fillId="3" borderId="0" xfId="0" applyNumberFormat="1" applyFont="1" applyFill="1" applyBorder="1" applyAlignment="1">
      <alignment horizontal="left" indent="2"/>
    </xf>
    <xf numFmtId="0" fontId="0" fillId="3" borderId="0" xfId="0" applyFill="1" applyAlignment="1">
      <alignment horizontal="left" indent="2"/>
    </xf>
    <xf numFmtId="0" fontId="10" fillId="5" borderId="21" xfId="0" applyFont="1" applyFill="1" applyBorder="1" applyAlignment="1" applyProtection="1">
      <alignment/>
      <protection/>
    </xf>
    <xf numFmtId="0" fontId="5" fillId="5" borderId="22" xfId="0" applyFont="1" applyFill="1" applyBorder="1" applyAlignment="1" applyProtection="1">
      <alignment/>
      <protection/>
    </xf>
    <xf numFmtId="0" fontId="5" fillId="5" borderId="23" xfId="0" applyFont="1" applyFill="1" applyBorder="1" applyAlignment="1" applyProtection="1">
      <alignment/>
      <protection/>
    </xf>
    <xf numFmtId="0" fontId="10" fillId="5" borderId="24" xfId="0" applyFont="1" applyFill="1" applyBorder="1" applyAlignment="1" applyProtection="1">
      <alignment/>
      <protection/>
    </xf>
    <xf numFmtId="0" fontId="5" fillId="5" borderId="25" xfId="0" applyFont="1" applyFill="1" applyBorder="1" applyAlignment="1" applyProtection="1">
      <alignment/>
      <protection/>
    </xf>
    <xf numFmtId="0" fontId="5" fillId="5" borderId="26" xfId="0" applyFont="1" applyFill="1" applyBorder="1" applyAlignment="1" applyProtection="1">
      <alignment/>
      <protection/>
    </xf>
    <xf numFmtId="0" fontId="5" fillId="5" borderId="27" xfId="0" applyFont="1" applyFill="1" applyBorder="1" applyAlignment="1" applyProtection="1">
      <alignment/>
      <protection locked="0"/>
    </xf>
    <xf numFmtId="0" fontId="5" fillId="5" borderId="28" xfId="0" applyFont="1" applyFill="1" applyBorder="1" applyAlignment="1" applyProtection="1">
      <alignment/>
      <protection locked="0"/>
    </xf>
    <xf numFmtId="0" fontId="5" fillId="5" borderId="29" xfId="0" applyFont="1" applyFill="1" applyBorder="1" applyAlignment="1" applyProtection="1">
      <alignment/>
      <protection locked="0"/>
    </xf>
    <xf numFmtId="0" fontId="0" fillId="3" borderId="0" xfId="0" applyFill="1" applyAlignment="1">
      <alignment horizontal="left" indent="1"/>
    </xf>
    <xf numFmtId="0" fontId="0" fillId="3" borderId="0" xfId="0" applyFont="1" applyFill="1" applyAlignment="1">
      <alignment horizontal="left" indent="2"/>
    </xf>
    <xf numFmtId="0" fontId="0" fillId="3" borderId="0" xfId="0" applyFont="1" applyFill="1" applyBorder="1" applyAlignment="1">
      <alignment horizontal="left" indent="1"/>
    </xf>
    <xf numFmtId="0" fontId="1" fillId="3" borderId="0" xfId="0" applyFont="1" applyFill="1" applyBorder="1" applyAlignment="1">
      <alignment horizontal="left"/>
    </xf>
    <xf numFmtId="0" fontId="0" fillId="3" borderId="0" xfId="0" applyNumberFormat="1" applyFont="1" applyFill="1" applyBorder="1" applyAlignment="1">
      <alignment/>
    </xf>
    <xf numFmtId="0" fontId="0" fillId="3" borderId="19" xfId="0" applyFont="1" applyFill="1" applyBorder="1" applyAlignment="1">
      <alignment horizontal="left" indent="2"/>
    </xf>
    <xf numFmtId="0" fontId="0" fillId="3" borderId="19" xfId="0" applyFont="1" applyFill="1" applyBorder="1" applyAlignment="1">
      <alignment/>
    </xf>
    <xf numFmtId="0" fontId="0" fillId="5" borderId="0" xfId="0" applyFont="1" applyFill="1" applyBorder="1" applyAlignment="1" applyProtection="1">
      <alignment horizontal="right" vertical="center"/>
      <protection/>
    </xf>
    <xf numFmtId="37" fontId="5" fillId="8" borderId="10" xfId="0" applyNumberFormat="1" applyFont="1" applyFill="1" applyBorder="1" applyAlignment="1" applyProtection="1">
      <alignment horizontal="right"/>
      <protection/>
    </xf>
    <xf numFmtId="164" fontId="18" fillId="9" borderId="0" xfId="0" applyNumberFormat="1" applyFont="1" applyFill="1" applyBorder="1" applyAlignment="1" applyProtection="1">
      <alignment horizontal="right"/>
      <protection locked="0"/>
    </xf>
    <xf numFmtId="0" fontId="0" fillId="3" borderId="13" xfId="0" applyNumberFormat="1" applyFont="1" applyFill="1" applyBorder="1" applyAlignment="1">
      <alignment/>
    </xf>
    <xf numFmtId="0" fontId="0" fillId="3" borderId="14" xfId="0" applyNumberFormat="1" applyFont="1" applyFill="1" applyBorder="1" applyAlignment="1">
      <alignment/>
    </xf>
    <xf numFmtId="0" fontId="0" fillId="3" borderId="15" xfId="0" applyNumberFormat="1" applyFont="1" applyFill="1" applyBorder="1" applyAlignment="1">
      <alignment/>
    </xf>
    <xf numFmtId="0" fontId="8" fillId="3" borderId="16" xfId="0" applyNumberFormat="1" applyFont="1" applyFill="1" applyBorder="1" applyAlignment="1">
      <alignment horizontal="center"/>
    </xf>
    <xf numFmtId="0" fontId="8" fillId="3" borderId="0" xfId="0" applyNumberFormat="1" applyFont="1" applyFill="1" applyBorder="1" applyAlignment="1">
      <alignment horizontal="center"/>
    </xf>
    <xf numFmtId="0" fontId="8" fillId="3" borderId="17" xfId="0" applyNumberFormat="1" applyFont="1" applyFill="1" applyBorder="1" applyAlignment="1">
      <alignment horizontal="center"/>
    </xf>
    <xf numFmtId="0" fontId="0" fillId="3" borderId="16" xfId="0" applyNumberFormat="1" applyFont="1" applyFill="1" applyBorder="1" applyAlignment="1">
      <alignment/>
    </xf>
    <xf numFmtId="0" fontId="0" fillId="3" borderId="0" xfId="0" applyNumberFormat="1" applyFont="1" applyFill="1" applyBorder="1" applyAlignment="1">
      <alignment horizontal="center"/>
    </xf>
    <xf numFmtId="0" fontId="0" fillId="3" borderId="17" xfId="0" applyNumberFormat="1" applyFont="1" applyFill="1" applyBorder="1" applyAlignment="1">
      <alignment/>
    </xf>
    <xf numFmtId="0" fontId="0" fillId="3" borderId="0" xfId="0" applyNumberFormat="1" applyFont="1" applyFill="1" applyBorder="1" applyAlignment="1" quotePrefix="1">
      <alignment horizontal="center"/>
    </xf>
    <xf numFmtId="7" fontId="0" fillId="3" borderId="0" xfId="17" applyNumberFormat="1" applyFont="1" applyFill="1" applyBorder="1" applyAlignment="1">
      <alignment horizontal="right"/>
    </xf>
    <xf numFmtId="7" fontId="0" fillId="3" borderId="0" xfId="17" applyNumberFormat="1" applyFont="1" applyFill="1" applyBorder="1" applyAlignment="1">
      <alignment/>
    </xf>
    <xf numFmtId="10" fontId="0" fillId="3" borderId="0" xfId="20" applyNumberFormat="1" applyFont="1" applyFill="1" applyBorder="1" applyAlignment="1" applyProtection="1">
      <alignment/>
      <protection/>
    </xf>
    <xf numFmtId="0" fontId="0" fillId="3" borderId="17" xfId="0" applyNumberFormat="1" applyFont="1" applyFill="1" applyBorder="1" applyAlignment="1" applyProtection="1">
      <alignment/>
      <protection/>
    </xf>
    <xf numFmtId="0" fontId="0" fillId="3" borderId="0" xfId="0" applyNumberFormat="1" applyFont="1" applyFill="1" applyBorder="1" applyAlignment="1">
      <alignment horizontal="right"/>
    </xf>
    <xf numFmtId="10" fontId="0" fillId="3" borderId="0" xfId="20" applyNumberFormat="1" applyFont="1" applyFill="1" applyBorder="1" applyAlignment="1" applyProtection="1">
      <alignment horizontal="right"/>
      <protection/>
    </xf>
    <xf numFmtId="7" fontId="0" fillId="3" borderId="0" xfId="17" applyNumberFormat="1" applyFont="1" applyFill="1" applyBorder="1" applyAlignment="1" applyProtection="1">
      <alignment horizontal="right"/>
      <protection/>
    </xf>
    <xf numFmtId="0" fontId="0" fillId="3" borderId="18" xfId="0" applyNumberFormat="1" applyFont="1" applyFill="1" applyBorder="1" applyAlignment="1">
      <alignment/>
    </xf>
    <xf numFmtId="0" fontId="0" fillId="3" borderId="19" xfId="0" applyNumberFormat="1" applyFont="1" applyFill="1" applyBorder="1" applyAlignment="1">
      <alignment/>
    </xf>
    <xf numFmtId="0" fontId="0" fillId="3" borderId="19" xfId="0" applyFont="1" applyFill="1" applyBorder="1" applyAlignment="1">
      <alignment horizontal="right"/>
    </xf>
    <xf numFmtId="0" fontId="0" fillId="3" borderId="20" xfId="0" applyNumberFormat="1" applyFont="1" applyFill="1" applyBorder="1" applyAlignment="1">
      <alignment/>
    </xf>
    <xf numFmtId="6" fontId="0" fillId="3" borderId="0" xfId="0" applyNumberFormat="1" applyFont="1" applyFill="1" applyBorder="1" applyAlignment="1">
      <alignment horizontal="right"/>
    </xf>
    <xf numFmtId="6" fontId="0" fillId="3" borderId="0" xfId="0" applyNumberFormat="1" applyFont="1" applyFill="1" applyBorder="1" applyAlignment="1">
      <alignment/>
    </xf>
    <xf numFmtId="8" fontId="0" fillId="3" borderId="0" xfId="0" applyNumberFormat="1" applyFont="1" applyFill="1" applyBorder="1" applyAlignment="1">
      <alignment/>
    </xf>
    <xf numFmtId="8" fontId="0" fillId="3" borderId="0" xfId="0" applyNumberFormat="1" applyFont="1" applyFill="1" applyBorder="1" applyAlignment="1">
      <alignment horizontal="right"/>
    </xf>
    <xf numFmtId="0" fontId="0" fillId="3" borderId="0" xfId="0" applyNumberFormat="1" applyFont="1" applyFill="1" applyBorder="1" applyAlignment="1">
      <alignment/>
    </xf>
    <xf numFmtId="0" fontId="0" fillId="3" borderId="0" xfId="0" applyNumberFormat="1" applyFont="1" applyFill="1" applyBorder="1" applyAlignment="1">
      <alignment horizontal="left" indent="2"/>
    </xf>
    <xf numFmtId="7" fontId="5" fillId="3" borderId="30" xfId="0" applyNumberFormat="1" applyFont="1" applyFill="1" applyBorder="1" applyAlignment="1" applyProtection="1">
      <alignment horizontal="right"/>
      <protection/>
    </xf>
    <xf numFmtId="0" fontId="5" fillId="3" borderId="0" xfId="0" applyFont="1" applyFill="1" applyBorder="1" applyAlignment="1" applyProtection="1">
      <alignment horizontal="left" indent="1"/>
      <protection locked="0"/>
    </xf>
    <xf numFmtId="0" fontId="5" fillId="3" borderId="0" xfId="0" applyFont="1" applyFill="1" applyBorder="1" applyAlignment="1" applyProtection="1">
      <alignment/>
      <protection/>
    </xf>
    <xf numFmtId="37" fontId="5" fillId="3" borderId="10" xfId="0" applyNumberFormat="1" applyFont="1" applyFill="1" applyBorder="1" applyAlignment="1" applyProtection="1">
      <alignment horizontal="right"/>
      <protection locked="0"/>
    </xf>
    <xf numFmtId="0" fontId="5" fillId="3" borderId="31" xfId="0" applyFont="1" applyFill="1" applyBorder="1" applyAlignment="1" applyProtection="1">
      <alignment horizontal="left"/>
      <protection locked="0"/>
    </xf>
    <xf numFmtId="0" fontId="5" fillId="3" borderId="32" xfId="0" applyFont="1" applyFill="1" applyBorder="1" applyAlignment="1" applyProtection="1">
      <alignment horizontal="left"/>
      <protection locked="0"/>
    </xf>
    <xf numFmtId="7" fontId="0" fillId="3" borderId="0" xfId="17" applyNumberFormat="1" applyFont="1" applyFill="1" applyBorder="1" applyAlignment="1">
      <alignment horizontal="left"/>
    </xf>
    <xf numFmtId="0" fontId="0" fillId="3" borderId="19" xfId="0" applyNumberFormat="1" applyFont="1" applyFill="1" applyBorder="1" applyAlignment="1">
      <alignment horizontal="left" indent="2"/>
    </xf>
    <xf numFmtId="7" fontId="0" fillId="3" borderId="19" xfId="17" applyNumberFormat="1" applyFont="1" applyFill="1" applyBorder="1" applyAlignment="1">
      <alignment/>
    </xf>
    <xf numFmtId="0" fontId="0" fillId="3" borderId="0" xfId="19" applyFont="1" applyFill="1" applyBorder="1" applyAlignment="1">
      <alignment horizontal="left"/>
      <protection/>
    </xf>
    <xf numFmtId="0" fontId="0" fillId="3" borderId="0" xfId="0" applyFont="1" applyFill="1" applyBorder="1" applyAlignment="1">
      <alignment/>
    </xf>
    <xf numFmtId="0" fontId="0" fillId="3" borderId="0" xfId="0" applyFont="1" applyFill="1" applyBorder="1" applyAlignment="1">
      <alignment horizontal="right"/>
    </xf>
    <xf numFmtId="0" fontId="1" fillId="3" borderId="0" xfId="19" applyFont="1" applyFill="1" applyBorder="1" applyAlignment="1">
      <alignment horizontal="left"/>
      <protection/>
    </xf>
    <xf numFmtId="0" fontId="1" fillId="3" borderId="0" xfId="19" applyFont="1" applyFill="1" applyBorder="1" applyAlignment="1">
      <alignment/>
      <protection/>
    </xf>
    <xf numFmtId="0" fontId="0" fillId="3" borderId="0" xfId="0" applyNumberFormat="1" applyFill="1" applyBorder="1" applyAlignment="1">
      <alignment/>
    </xf>
    <xf numFmtId="0" fontId="0" fillId="3" borderId="0" xfId="19" applyFont="1" applyFill="1" applyBorder="1" applyAlignment="1">
      <alignment horizontal="left" indent="2"/>
      <protection/>
    </xf>
    <xf numFmtId="0" fontId="0" fillId="3" borderId="0" xfId="0" applyFont="1" applyFill="1" applyAlignment="1">
      <alignment/>
    </xf>
    <xf numFmtId="0" fontId="0" fillId="3" borderId="0" xfId="0" applyFont="1" applyFill="1" applyAlignment="1">
      <alignment/>
    </xf>
    <xf numFmtId="0" fontId="0" fillId="3" borderId="0" xfId="0" applyFont="1" applyFill="1" applyBorder="1" applyAlignment="1">
      <alignment/>
    </xf>
    <xf numFmtId="0" fontId="0" fillId="3" borderId="0" xfId="19" applyFont="1" applyFill="1" applyBorder="1" applyAlignment="1">
      <alignment/>
      <protection/>
    </xf>
    <xf numFmtId="0" fontId="4" fillId="3" borderId="14" xfId="0" applyFont="1" applyFill="1" applyBorder="1" applyAlignment="1">
      <alignment horizontal="center"/>
    </xf>
    <xf numFmtId="0" fontId="4" fillId="3" borderId="16" xfId="0" applyNumberFormat="1" applyFont="1" applyFill="1" applyBorder="1" applyAlignment="1">
      <alignment horizontal="center"/>
    </xf>
    <xf numFmtId="0" fontId="0" fillId="2" borderId="0" xfId="0" applyAlignment="1">
      <alignment horizontal="center"/>
    </xf>
    <xf numFmtId="0" fontId="0" fillId="2" borderId="17" xfId="0" applyBorder="1" applyAlignment="1">
      <alignment horizontal="center"/>
    </xf>
    <xf numFmtId="0" fontId="4" fillId="3" borderId="0" xfId="0" applyNumberFormat="1" applyFont="1" applyFill="1" applyBorder="1" applyAlignment="1">
      <alignment horizontal="center"/>
    </xf>
    <xf numFmtId="0" fontId="4" fillId="3" borderId="17" xfId="0" applyNumberFormat="1" applyFont="1" applyFill="1" applyBorder="1" applyAlignment="1">
      <alignment horizontal="center"/>
    </xf>
    <xf numFmtId="0" fontId="5" fillId="3" borderId="33" xfId="0" applyFont="1" applyFill="1" applyBorder="1" applyAlignment="1" applyProtection="1">
      <alignment horizontal="left"/>
      <protection locked="0"/>
    </xf>
    <xf numFmtId="0" fontId="5" fillId="3" borderId="34" xfId="0" applyFont="1" applyFill="1" applyBorder="1" applyAlignment="1" applyProtection="1">
      <alignment horizontal="left"/>
      <protection locked="0"/>
    </xf>
    <xf numFmtId="0" fontId="5" fillId="3" borderId="35" xfId="0" applyFont="1" applyFill="1" applyBorder="1" applyAlignment="1" applyProtection="1">
      <alignment horizontal="left"/>
      <protection locked="0"/>
    </xf>
    <xf numFmtId="7" fontId="0" fillId="8" borderId="36" xfId="17" applyNumberFormat="1" applyFont="1" applyFill="1" applyBorder="1" applyAlignment="1">
      <alignment horizontal="right"/>
    </xf>
    <xf numFmtId="7" fontId="0" fillId="8" borderId="37" xfId="17" applyNumberFormat="1" applyFont="1" applyFill="1" applyBorder="1" applyAlignment="1">
      <alignment horizontal="right"/>
    </xf>
    <xf numFmtId="166" fontId="0" fillId="8" borderId="36" xfId="0" applyNumberFormat="1" applyFont="1" applyFill="1" applyBorder="1" applyAlignment="1">
      <alignment horizontal="right"/>
    </xf>
    <xf numFmtId="166" fontId="0" fillId="8" borderId="37" xfId="0" applyNumberFormat="1" applyFont="1" applyFill="1" applyBorder="1" applyAlignment="1">
      <alignment horizontal="right"/>
    </xf>
    <xf numFmtId="7" fontId="0" fillId="3" borderId="0" xfId="0" applyNumberFormat="1" applyFont="1" applyFill="1" applyBorder="1" applyAlignment="1">
      <alignment horizontal="right"/>
    </xf>
    <xf numFmtId="165" fontId="0" fillId="8" borderId="36" xfId="0" applyNumberFormat="1" applyFont="1" applyFill="1" applyBorder="1" applyAlignment="1">
      <alignment horizontal="center"/>
    </xf>
    <xf numFmtId="165" fontId="0" fillId="8" borderId="37" xfId="0" applyNumberFormat="1" applyFont="1" applyFill="1" applyBorder="1" applyAlignment="1">
      <alignment horizontal="center"/>
    </xf>
    <xf numFmtId="5" fontId="5" fillId="6" borderId="33" xfId="0" applyNumberFormat="1" applyFont="1" applyFill="1" applyBorder="1" applyAlignment="1" applyProtection="1">
      <alignment horizontal="center"/>
      <protection/>
    </xf>
    <xf numFmtId="5" fontId="5" fillId="6" borderId="35" xfId="0" applyNumberFormat="1" applyFont="1" applyFill="1" applyBorder="1" applyAlignment="1" applyProtection="1">
      <alignment horizontal="center"/>
      <protection/>
    </xf>
    <xf numFmtId="1" fontId="5" fillId="6" borderId="33" xfId="0" applyNumberFormat="1" applyFont="1" applyFill="1" applyBorder="1" applyAlignment="1">
      <alignment horizontal="center"/>
    </xf>
    <xf numFmtId="1" fontId="5" fillId="6" borderId="35" xfId="0" applyNumberFormat="1" applyFont="1" applyFill="1" applyBorder="1" applyAlignment="1">
      <alignment horizontal="center"/>
    </xf>
    <xf numFmtId="0" fontId="17" fillId="5" borderId="38" xfId="0" applyFont="1" applyFill="1" applyBorder="1" applyAlignment="1">
      <alignment horizontal="center" vertical="center" wrapText="1"/>
    </xf>
    <xf numFmtId="1" fontId="15" fillId="10" borderId="33" xfId="0" applyNumberFormat="1" applyFont="1" applyFill="1" applyBorder="1" applyAlignment="1">
      <alignment horizontal="center"/>
    </xf>
    <xf numFmtId="1" fontId="15" fillId="10" borderId="35" xfId="0" applyNumberFormat="1" applyFont="1" applyFill="1" applyBorder="1" applyAlignment="1">
      <alignment horizontal="center"/>
    </xf>
    <xf numFmtId="5" fontId="15" fillId="10" borderId="33" xfId="0" applyNumberFormat="1" applyFont="1" applyFill="1" applyBorder="1" applyAlignment="1" applyProtection="1">
      <alignment horizontal="center"/>
      <protection/>
    </xf>
    <xf numFmtId="5" fontId="15" fillId="10" borderId="35" xfId="0" applyNumberFormat="1" applyFont="1" applyFill="1" applyBorder="1" applyAlignment="1" applyProtection="1">
      <alignment horizontal="center"/>
      <protection/>
    </xf>
  </cellXfs>
  <cellStyles count="7">
    <cellStyle name="Normal" xfId="0"/>
    <cellStyle name="Comma" xfId="15"/>
    <cellStyle name="Comma [0]" xfId="16"/>
    <cellStyle name="Currency" xfId="17"/>
    <cellStyle name="Currency [0]" xfId="18"/>
    <cellStyle name="Normal_forecast"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
          <c:w val="0.871"/>
          <c:h val="0.71775"/>
        </c:manualLayout>
      </c:layout>
      <c:areaChart>
        <c:grouping val="stacked"/>
        <c:varyColors val="0"/>
        <c:ser>
          <c:idx val="0"/>
          <c:order val="0"/>
          <c:tx>
            <c:strRef>
              <c:f>Table!$G$14</c:f>
              <c:strCache>
                <c:ptCount val="1"/>
                <c:pt idx="0">
                  <c:v>Total Fixed Costs</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numRef>
              <c:f>Table!$E$15:$E$35</c:f>
              <c:numCache>
                <c:ptCount val="21"/>
                <c:pt idx="0">
                  <c:v>0</c:v>
                </c:pt>
                <c:pt idx="1">
                  <c:v>1083.3</c:v>
                </c:pt>
                <c:pt idx="2">
                  <c:v>2166.6</c:v>
                </c:pt>
                <c:pt idx="3">
                  <c:v>3249.9</c:v>
                </c:pt>
                <c:pt idx="4">
                  <c:v>4333.2</c:v>
                </c:pt>
                <c:pt idx="5">
                  <c:v>5416.5</c:v>
                </c:pt>
                <c:pt idx="6">
                  <c:v>6499.8</c:v>
                </c:pt>
                <c:pt idx="7">
                  <c:v>7583.1</c:v>
                </c:pt>
                <c:pt idx="8">
                  <c:v>8666.4</c:v>
                </c:pt>
                <c:pt idx="9">
                  <c:v>9749.7</c:v>
                </c:pt>
                <c:pt idx="10">
                  <c:v>10833</c:v>
                </c:pt>
                <c:pt idx="11">
                  <c:v>11916.3</c:v>
                </c:pt>
                <c:pt idx="12">
                  <c:v>12999.6</c:v>
                </c:pt>
                <c:pt idx="13">
                  <c:v>14082.9</c:v>
                </c:pt>
                <c:pt idx="14">
                  <c:v>15166.2</c:v>
                </c:pt>
                <c:pt idx="15">
                  <c:v>16249.5</c:v>
                </c:pt>
                <c:pt idx="16">
                  <c:v>17332.8</c:v>
                </c:pt>
                <c:pt idx="17">
                  <c:v>18416.1</c:v>
                </c:pt>
                <c:pt idx="18">
                  <c:v>19499.4</c:v>
                </c:pt>
                <c:pt idx="19">
                  <c:v>20582.7</c:v>
                </c:pt>
                <c:pt idx="20">
                  <c:v>21666</c:v>
                </c:pt>
              </c:numCache>
            </c:numRef>
          </c:cat>
          <c:val>
            <c:numRef>
              <c:f>Table!$G$15:$G$35</c:f>
              <c:numCache>
                <c:ptCount val="21"/>
                <c:pt idx="0">
                  <c:v>130000</c:v>
                </c:pt>
                <c:pt idx="1">
                  <c:v>130000</c:v>
                </c:pt>
                <c:pt idx="2">
                  <c:v>130000</c:v>
                </c:pt>
                <c:pt idx="3">
                  <c:v>130000</c:v>
                </c:pt>
                <c:pt idx="4">
                  <c:v>130000</c:v>
                </c:pt>
                <c:pt idx="5">
                  <c:v>130000</c:v>
                </c:pt>
                <c:pt idx="6">
                  <c:v>130000</c:v>
                </c:pt>
                <c:pt idx="7">
                  <c:v>130000</c:v>
                </c:pt>
                <c:pt idx="8">
                  <c:v>130000</c:v>
                </c:pt>
                <c:pt idx="9">
                  <c:v>130000</c:v>
                </c:pt>
                <c:pt idx="10">
                  <c:v>130000</c:v>
                </c:pt>
                <c:pt idx="11">
                  <c:v>130000</c:v>
                </c:pt>
                <c:pt idx="12">
                  <c:v>130000</c:v>
                </c:pt>
                <c:pt idx="13">
                  <c:v>130000</c:v>
                </c:pt>
                <c:pt idx="14">
                  <c:v>130000</c:v>
                </c:pt>
                <c:pt idx="15">
                  <c:v>130000</c:v>
                </c:pt>
                <c:pt idx="16">
                  <c:v>130000</c:v>
                </c:pt>
                <c:pt idx="17">
                  <c:v>130000</c:v>
                </c:pt>
                <c:pt idx="18">
                  <c:v>130000</c:v>
                </c:pt>
                <c:pt idx="19">
                  <c:v>130000</c:v>
                </c:pt>
                <c:pt idx="20">
                  <c:v>130000</c:v>
                </c:pt>
              </c:numCache>
            </c:numRef>
          </c:val>
        </c:ser>
        <c:ser>
          <c:idx val="1"/>
          <c:order val="1"/>
          <c:tx>
            <c:strRef>
              <c:f>Table!$I$14</c:f>
              <c:strCache>
                <c:ptCount val="1"/>
                <c:pt idx="0">
                  <c:v>Total Variable Costs</c:v>
                </c:pt>
              </c:strCache>
            </c:strRef>
          </c:tx>
          <c:spPr>
            <a:solidFill>
              <a:srgbClr val="000080"/>
            </a:solidFill>
          </c:spPr>
          <c:extLst>
            <c:ext xmlns:c14="http://schemas.microsoft.com/office/drawing/2007/8/2/chart" uri="{6F2FDCE9-48DA-4B69-8628-5D25D57E5C99}">
              <c14:invertSolidFillFmt>
                <c14:spPr>
                  <a:solidFill>
                    <a:srgbClr val="FFFFFF"/>
                  </a:solidFill>
                </c14:spPr>
              </c14:invertSolidFillFmt>
            </c:ext>
          </c:extLst>
          <c:cat>
            <c:numRef>
              <c:f>Table!$E$15:$E$35</c:f>
              <c:numCache>
                <c:ptCount val="21"/>
                <c:pt idx="0">
                  <c:v>0</c:v>
                </c:pt>
                <c:pt idx="1">
                  <c:v>1083.3</c:v>
                </c:pt>
                <c:pt idx="2">
                  <c:v>2166.6</c:v>
                </c:pt>
                <c:pt idx="3">
                  <c:v>3249.9</c:v>
                </c:pt>
                <c:pt idx="4">
                  <c:v>4333.2</c:v>
                </c:pt>
                <c:pt idx="5">
                  <c:v>5416.5</c:v>
                </c:pt>
                <c:pt idx="6">
                  <c:v>6499.8</c:v>
                </c:pt>
                <c:pt idx="7">
                  <c:v>7583.1</c:v>
                </c:pt>
                <c:pt idx="8">
                  <c:v>8666.4</c:v>
                </c:pt>
                <c:pt idx="9">
                  <c:v>9749.7</c:v>
                </c:pt>
                <c:pt idx="10">
                  <c:v>10833</c:v>
                </c:pt>
                <c:pt idx="11">
                  <c:v>11916.3</c:v>
                </c:pt>
                <c:pt idx="12">
                  <c:v>12999.6</c:v>
                </c:pt>
                <c:pt idx="13">
                  <c:v>14082.9</c:v>
                </c:pt>
                <c:pt idx="14">
                  <c:v>15166.2</c:v>
                </c:pt>
                <c:pt idx="15">
                  <c:v>16249.5</c:v>
                </c:pt>
                <c:pt idx="16">
                  <c:v>17332.8</c:v>
                </c:pt>
                <c:pt idx="17">
                  <c:v>18416.1</c:v>
                </c:pt>
                <c:pt idx="18">
                  <c:v>19499.4</c:v>
                </c:pt>
                <c:pt idx="19">
                  <c:v>20582.7</c:v>
                </c:pt>
                <c:pt idx="20">
                  <c:v>21666</c:v>
                </c:pt>
              </c:numCache>
            </c:numRef>
          </c:cat>
          <c:val>
            <c:numRef>
              <c:f>Table!$I$15:$I$35</c:f>
              <c:numCache>
                <c:ptCount val="21"/>
                <c:pt idx="0">
                  <c:v>0</c:v>
                </c:pt>
                <c:pt idx="1">
                  <c:v>3249.8999999999996</c:v>
                </c:pt>
                <c:pt idx="2">
                  <c:v>6499.799999999999</c:v>
                </c:pt>
                <c:pt idx="3">
                  <c:v>9749.7</c:v>
                </c:pt>
                <c:pt idx="4">
                  <c:v>12999.599999999999</c:v>
                </c:pt>
                <c:pt idx="5">
                  <c:v>16249.5</c:v>
                </c:pt>
                <c:pt idx="6">
                  <c:v>19499.4</c:v>
                </c:pt>
                <c:pt idx="7">
                  <c:v>22749.300000000003</c:v>
                </c:pt>
                <c:pt idx="8">
                  <c:v>25999.199999999997</c:v>
                </c:pt>
                <c:pt idx="9">
                  <c:v>29249.100000000002</c:v>
                </c:pt>
                <c:pt idx="10">
                  <c:v>32499</c:v>
                </c:pt>
                <c:pt idx="11">
                  <c:v>35748.899999999994</c:v>
                </c:pt>
                <c:pt idx="12">
                  <c:v>38998.8</c:v>
                </c:pt>
                <c:pt idx="13">
                  <c:v>42248.7</c:v>
                </c:pt>
                <c:pt idx="14">
                  <c:v>45498.600000000006</c:v>
                </c:pt>
                <c:pt idx="15">
                  <c:v>48748.5</c:v>
                </c:pt>
                <c:pt idx="16">
                  <c:v>51998.399999999994</c:v>
                </c:pt>
                <c:pt idx="17">
                  <c:v>55248.299999999996</c:v>
                </c:pt>
                <c:pt idx="18">
                  <c:v>58498.200000000004</c:v>
                </c:pt>
                <c:pt idx="19">
                  <c:v>61748.100000000006</c:v>
                </c:pt>
                <c:pt idx="20">
                  <c:v>64998</c:v>
                </c:pt>
              </c:numCache>
            </c:numRef>
          </c:val>
        </c:ser>
        <c:axId val="5810697"/>
        <c:axId val="8430198"/>
      </c:areaChart>
      <c:lineChart>
        <c:grouping val="standard"/>
        <c:varyColors val="0"/>
        <c:ser>
          <c:idx val="3"/>
          <c:order val="2"/>
          <c:tx>
            <c:strRef>
              <c:f>Table!$K$14</c:f>
              <c:strCache>
                <c:ptCount val="1"/>
                <c:pt idx="0">
                  <c:v>Total Sales Revenues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Table!$E$15:$E$35</c:f>
              <c:numCache>
                <c:ptCount val="21"/>
                <c:pt idx="0">
                  <c:v>0</c:v>
                </c:pt>
                <c:pt idx="1">
                  <c:v>1083.3</c:v>
                </c:pt>
                <c:pt idx="2">
                  <c:v>2166.6</c:v>
                </c:pt>
                <c:pt idx="3">
                  <c:v>3249.9</c:v>
                </c:pt>
                <c:pt idx="4">
                  <c:v>4333.2</c:v>
                </c:pt>
                <c:pt idx="5">
                  <c:v>5416.5</c:v>
                </c:pt>
                <c:pt idx="6">
                  <c:v>6499.8</c:v>
                </c:pt>
                <c:pt idx="7">
                  <c:v>7583.1</c:v>
                </c:pt>
                <c:pt idx="8">
                  <c:v>8666.4</c:v>
                </c:pt>
                <c:pt idx="9">
                  <c:v>9749.7</c:v>
                </c:pt>
                <c:pt idx="10">
                  <c:v>10833</c:v>
                </c:pt>
                <c:pt idx="11">
                  <c:v>11916.3</c:v>
                </c:pt>
                <c:pt idx="12">
                  <c:v>12999.6</c:v>
                </c:pt>
                <c:pt idx="13">
                  <c:v>14082.9</c:v>
                </c:pt>
                <c:pt idx="14">
                  <c:v>15166.2</c:v>
                </c:pt>
                <c:pt idx="15">
                  <c:v>16249.5</c:v>
                </c:pt>
                <c:pt idx="16">
                  <c:v>17332.8</c:v>
                </c:pt>
                <c:pt idx="17">
                  <c:v>18416.1</c:v>
                </c:pt>
                <c:pt idx="18">
                  <c:v>19499.4</c:v>
                </c:pt>
                <c:pt idx="19">
                  <c:v>20582.7</c:v>
                </c:pt>
                <c:pt idx="20">
                  <c:v>21666</c:v>
                </c:pt>
              </c:numCache>
            </c:numRef>
          </c:cat>
          <c:val>
            <c:numRef>
              <c:f>Table!$K$15:$K$35</c:f>
              <c:numCache>
                <c:ptCount val="21"/>
                <c:pt idx="0">
                  <c:v>0</c:v>
                </c:pt>
                <c:pt idx="1">
                  <c:v>16249.5</c:v>
                </c:pt>
                <c:pt idx="2">
                  <c:v>32499</c:v>
                </c:pt>
                <c:pt idx="3">
                  <c:v>48748.5</c:v>
                </c:pt>
                <c:pt idx="4">
                  <c:v>64998</c:v>
                </c:pt>
                <c:pt idx="5">
                  <c:v>81247.5</c:v>
                </c:pt>
                <c:pt idx="6">
                  <c:v>97497</c:v>
                </c:pt>
                <c:pt idx="7">
                  <c:v>113746.5</c:v>
                </c:pt>
                <c:pt idx="8">
                  <c:v>129996</c:v>
                </c:pt>
                <c:pt idx="9">
                  <c:v>146245.5</c:v>
                </c:pt>
                <c:pt idx="10">
                  <c:v>162495</c:v>
                </c:pt>
                <c:pt idx="11">
                  <c:v>178744.5</c:v>
                </c:pt>
                <c:pt idx="12">
                  <c:v>194994</c:v>
                </c:pt>
                <c:pt idx="13">
                  <c:v>211243.5</c:v>
                </c:pt>
                <c:pt idx="14">
                  <c:v>227493</c:v>
                </c:pt>
                <c:pt idx="15">
                  <c:v>243742.5</c:v>
                </c:pt>
                <c:pt idx="16">
                  <c:v>259992</c:v>
                </c:pt>
                <c:pt idx="17">
                  <c:v>276241.5</c:v>
                </c:pt>
                <c:pt idx="18">
                  <c:v>292491</c:v>
                </c:pt>
                <c:pt idx="19">
                  <c:v>308740.5</c:v>
                </c:pt>
                <c:pt idx="20">
                  <c:v>324990</c:v>
                </c:pt>
              </c:numCache>
            </c:numRef>
          </c:val>
          <c:smooth val="0"/>
        </c:ser>
        <c:axId val="5810697"/>
        <c:axId val="8430198"/>
      </c:lineChart>
      <c:catAx>
        <c:axId val="5810697"/>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Number of Units</a:t>
                </a:r>
              </a:p>
            </c:rich>
          </c:tx>
          <c:layout/>
          <c:overlay val="0"/>
          <c:spPr>
            <a:noFill/>
            <a:ln>
              <a:noFill/>
            </a:ln>
          </c:spPr>
        </c:title>
        <c:delete val="0"/>
        <c:numFmt formatCode="General" sourceLinked="1"/>
        <c:majorTickMark val="cross"/>
        <c:minorTickMark val="none"/>
        <c:tickLblPos val="nextTo"/>
        <c:txPr>
          <a:bodyPr vert="horz" rot="0"/>
          <a:lstStyle/>
          <a:p>
            <a:pPr>
              <a:defRPr lang="en-US" cap="none" sz="900" b="0" i="0" u="none" baseline="0">
                <a:solidFill>
                  <a:srgbClr val="000000"/>
                </a:solidFill>
                <a:latin typeface="Arial"/>
                <a:ea typeface="Arial"/>
                <a:cs typeface="Arial"/>
              </a:defRPr>
            </a:pPr>
          </a:p>
        </c:txPr>
        <c:crossAx val="8430198"/>
        <c:crosses val="autoZero"/>
        <c:auto val="0"/>
        <c:lblOffset val="100"/>
        <c:tickLblSkip val="2"/>
        <c:noMultiLvlLbl val="0"/>
      </c:catAx>
      <c:valAx>
        <c:axId val="8430198"/>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Dollars</a:t>
                </a:r>
              </a:p>
            </c:rich>
          </c:tx>
          <c:layout/>
          <c:overlay val="0"/>
          <c:spPr>
            <a:noFill/>
            <a:ln>
              <a:noFill/>
            </a:ln>
          </c:spPr>
        </c:title>
        <c:delete val="0"/>
        <c:numFmt formatCode="General" sourceLinked="1"/>
        <c:majorTickMark val="cross"/>
        <c:minorTickMark val="none"/>
        <c:tickLblPos val="nextTo"/>
        <c:txPr>
          <a:bodyPr/>
          <a:lstStyle/>
          <a:p>
            <a:pPr>
              <a:defRPr lang="en-US" cap="none" sz="900" b="0" i="0" u="none" baseline="0">
                <a:solidFill>
                  <a:srgbClr val="000000"/>
                </a:solidFill>
                <a:latin typeface="Arial"/>
                <a:ea typeface="Arial"/>
                <a:cs typeface="Arial"/>
              </a:defRPr>
            </a:pPr>
          </a:p>
        </c:txPr>
        <c:crossAx val="5810697"/>
        <c:crossesAt val="1"/>
        <c:crossBetween val="midCat"/>
        <c:dispUnits/>
      </c:valAx>
      <c:spPr>
        <a:solidFill>
          <a:srgbClr val="FFFFFF"/>
        </a:solidFill>
        <a:ln w="3175">
          <a:solidFill>
            <a:srgbClr val="000000"/>
          </a:solidFill>
        </a:ln>
      </c:spPr>
    </c:plotArea>
    <c:legend>
      <c:legendPos val="b"/>
      <c:layout>
        <c:manualLayout>
          <c:xMode val="edge"/>
          <c:yMode val="edge"/>
          <c:x val="0.1345"/>
          <c:y val="0.80725"/>
          <c:w val="0.86175"/>
          <c:h val="0.0615"/>
        </c:manualLayout>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 Id="rId4"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 Id="rId4"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png" /><Relationship Id="rId3" Type="http://schemas.openxmlformats.org/officeDocument/2006/relationships/image" Target="../media/image3.png" /><Relationship Id="rId4" Type="http://schemas.openxmlformats.org/officeDocument/2006/relationships/image" Target="../media/image2.png" /><Relationship Id="rId5"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4</xdr:row>
      <xdr:rowOff>66675</xdr:rowOff>
    </xdr:from>
    <xdr:to>
      <xdr:col>11</xdr:col>
      <xdr:colOff>152400</xdr:colOff>
      <xdr:row>7</xdr:row>
      <xdr:rowOff>152400</xdr:rowOff>
    </xdr:to>
    <xdr:sp macro="[0]!Nada">
      <xdr:nvSpPr>
        <xdr:cNvPr id="1" name="Line 1"/>
        <xdr:cNvSpPr>
          <a:spLocks/>
        </xdr:cNvSpPr>
      </xdr:nvSpPr>
      <xdr:spPr>
        <a:xfrm flipH="1">
          <a:off x="5372100" y="619125"/>
          <a:ext cx="0" cy="571500"/>
        </a:xfrm>
        <a:prstGeom prst="line">
          <a:avLst/>
        </a:prstGeom>
        <a:noFill/>
        <a:ln w="158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xdr:row>
      <xdr:rowOff>28575</xdr:rowOff>
    </xdr:from>
    <xdr:to>
      <xdr:col>10</xdr:col>
      <xdr:colOff>581025</xdr:colOff>
      <xdr:row>8</xdr:row>
      <xdr:rowOff>152400</xdr:rowOff>
    </xdr:to>
    <xdr:sp macro="[0]!Nada">
      <xdr:nvSpPr>
        <xdr:cNvPr id="2" name="TempName"/>
        <xdr:cNvSpPr txBox="1">
          <a:spLocks noChangeArrowheads="1"/>
        </xdr:cNvSpPr>
      </xdr:nvSpPr>
      <xdr:spPr>
        <a:xfrm>
          <a:off x="1971675" y="419100"/>
          <a:ext cx="3238500" cy="933450"/>
        </a:xfrm>
        <a:prstGeom prst="rect">
          <a:avLst/>
        </a:prstGeom>
        <a:solidFill>
          <a:srgbClr val="FFFFFF"/>
        </a:solidFill>
        <a:ln w="1" cmpd="sng">
          <a:noFill/>
        </a:ln>
      </xdr:spPr>
      <xdr:txBody>
        <a:bodyPr vertOverflow="clip" wrap="square" anchor="ctr"/>
        <a:p>
          <a:pPr algn="ctr">
            <a:defRPr/>
          </a:pPr>
          <a:r>
            <a:rPr lang="en-US" cap="none" sz="2000" b="0" i="0" u="none" baseline="0">
              <a:solidFill>
                <a:srgbClr val="000080"/>
              </a:solidFill>
            </a:rPr>
            <a:t>HBS Toolkit</a:t>
          </a:r>
        </a:p>
      </xdr:txBody>
    </xdr:sp>
    <xdr:clientData/>
  </xdr:twoCellAnchor>
  <xdr:twoCellAnchor>
    <xdr:from>
      <xdr:col>11</xdr:col>
      <xdr:colOff>285750</xdr:colOff>
      <xdr:row>3</xdr:row>
      <xdr:rowOff>123825</xdr:rowOff>
    </xdr:from>
    <xdr:to>
      <xdr:col>12</xdr:col>
      <xdr:colOff>1009650</xdr:colOff>
      <xdr:row>8</xdr:row>
      <xdr:rowOff>85725</xdr:rowOff>
    </xdr:to>
    <xdr:sp macro="[0]!Nada">
      <xdr:nvSpPr>
        <xdr:cNvPr id="3" name="TextBox 3"/>
        <xdr:cNvSpPr txBox="1">
          <a:spLocks noChangeArrowheads="1"/>
        </xdr:cNvSpPr>
      </xdr:nvSpPr>
      <xdr:spPr>
        <a:xfrm>
          <a:off x="5505450" y="514350"/>
          <a:ext cx="1314450" cy="771525"/>
        </a:xfrm>
        <a:prstGeom prst="rect">
          <a:avLst/>
        </a:prstGeom>
        <a:noFill/>
        <a:ln w="9525" cmpd="sng">
          <a:noFill/>
        </a:ln>
      </xdr:spPr>
      <xdr:txBody>
        <a:bodyPr vertOverflow="clip" wrap="square" anchor="ctr"/>
        <a:p>
          <a:pPr algn="ctr">
            <a:defRPr/>
          </a:pPr>
          <a:r>
            <a:rPr lang="en-US" cap="none" sz="800" b="1" i="0" u="none" baseline="0">
              <a:solidFill>
                <a:srgbClr val="424242"/>
              </a:solidFill>
              <a:latin typeface="Arial"/>
              <a:ea typeface="Arial"/>
              <a:cs typeface="Arial"/>
            </a:rPr>
            <a:t>LICENSE AGREEMENT</a:t>
          </a:r>
        </a:p>
      </xdr:txBody>
    </xdr:sp>
    <xdr:clientData/>
  </xdr:twoCellAnchor>
  <xdr:twoCellAnchor>
    <xdr:from>
      <xdr:col>4</xdr:col>
      <xdr:colOff>333375</xdr:colOff>
      <xdr:row>3</xdr:row>
      <xdr:rowOff>9525</xdr:rowOff>
    </xdr:from>
    <xdr:to>
      <xdr:col>5</xdr:col>
      <xdr:colOff>85725</xdr:colOff>
      <xdr:row>8</xdr:row>
      <xdr:rowOff>161925</xdr:rowOff>
    </xdr:to>
    <xdr:pic macro="[0]!Nada">
      <xdr:nvPicPr>
        <xdr:cNvPr id="4" name="HBS"/>
        <xdr:cNvPicPr preferRelativeResize="1">
          <a:picLocks noChangeAspect="0"/>
        </xdr:cNvPicPr>
      </xdr:nvPicPr>
      <xdr:blipFill>
        <a:blip r:embed="rId1"/>
        <a:stretch>
          <a:fillRect/>
        </a:stretch>
      </xdr:blipFill>
      <xdr:spPr>
        <a:xfrm>
          <a:off x="1419225" y="400050"/>
          <a:ext cx="342900" cy="962025"/>
        </a:xfrm>
        <a:prstGeom prst="rect">
          <a:avLst/>
        </a:prstGeom>
        <a:noFill/>
        <a:ln w="9525" cmpd="sng">
          <a:noFill/>
        </a:ln>
      </xdr:spPr>
    </xdr:pic>
    <xdr:clientData/>
  </xdr:twoCellAnchor>
  <xdr:twoCellAnchor>
    <xdr:from>
      <xdr:col>3</xdr:col>
      <xdr:colOff>9525</xdr:colOff>
      <xdr:row>3</xdr:row>
      <xdr:rowOff>9525</xdr:rowOff>
    </xdr:from>
    <xdr:to>
      <xdr:col>4</xdr:col>
      <xdr:colOff>333375</xdr:colOff>
      <xdr:row>9</xdr:row>
      <xdr:rowOff>0</xdr:rowOff>
    </xdr:to>
    <xdr:pic macro="[0]!Nada">
      <xdr:nvPicPr>
        <xdr:cNvPr id="5" name="LG"/>
        <xdr:cNvPicPr preferRelativeResize="1">
          <a:picLocks noChangeAspect="1"/>
        </xdr:cNvPicPr>
      </xdr:nvPicPr>
      <xdr:blipFill>
        <a:blip r:embed="rId2"/>
        <a:stretch>
          <a:fillRect/>
        </a:stretch>
      </xdr:blipFill>
      <xdr:spPr>
        <a:xfrm>
          <a:off x="504825" y="400050"/>
          <a:ext cx="914400" cy="971550"/>
        </a:xfrm>
        <a:prstGeom prst="rect">
          <a:avLst/>
        </a:prstGeom>
        <a:noFill/>
        <a:ln w="9525" cmpd="sng">
          <a:noFill/>
        </a:ln>
      </xdr:spPr>
    </xdr:pic>
    <xdr:clientData/>
  </xdr:twoCellAnchor>
  <xdr:twoCellAnchor editAs="oneCell">
    <xdr:from>
      <xdr:col>2</xdr:col>
      <xdr:colOff>219075</xdr:colOff>
      <xdr:row>46</xdr:row>
      <xdr:rowOff>133350</xdr:rowOff>
    </xdr:from>
    <xdr:to>
      <xdr:col>13</xdr:col>
      <xdr:colOff>9525</xdr:colOff>
      <xdr:row>48</xdr:row>
      <xdr:rowOff>19050</xdr:rowOff>
    </xdr:to>
    <xdr:pic macro="[0]!Nada">
      <xdr:nvPicPr>
        <xdr:cNvPr id="6" name="Picture 6"/>
        <xdr:cNvPicPr preferRelativeResize="1">
          <a:picLocks noChangeAspect="1"/>
        </xdr:cNvPicPr>
      </xdr:nvPicPr>
      <xdr:blipFill>
        <a:blip r:embed="rId3"/>
        <a:srcRect l="21656" t="-10667" r="21656" b="5332"/>
        <a:stretch>
          <a:fillRect/>
        </a:stretch>
      </xdr:blipFill>
      <xdr:spPr>
        <a:xfrm>
          <a:off x="485775" y="7496175"/>
          <a:ext cx="6448425" cy="228600"/>
        </a:xfrm>
        <a:prstGeom prst="rect">
          <a:avLst/>
        </a:prstGeom>
        <a:noFill/>
        <a:ln w="9525" cmpd="sng">
          <a:noFill/>
        </a:ln>
      </xdr:spPr>
    </xdr:pic>
    <xdr:clientData/>
  </xdr:twoCellAnchor>
  <xdr:twoCellAnchor editAs="oneCell">
    <xdr:from>
      <xdr:col>5</xdr:col>
      <xdr:colOff>504825</xdr:colOff>
      <xdr:row>9</xdr:row>
      <xdr:rowOff>38100</xdr:rowOff>
    </xdr:from>
    <xdr:to>
      <xdr:col>10</xdr:col>
      <xdr:colOff>428625</xdr:colOff>
      <xdr:row>10</xdr:row>
      <xdr:rowOff>114300</xdr:rowOff>
    </xdr:to>
    <xdr:pic macro="[0]!Nada">
      <xdr:nvPicPr>
        <xdr:cNvPr id="7" name="Picture 7"/>
        <xdr:cNvPicPr preferRelativeResize="1">
          <a:picLocks noChangeAspect="1"/>
        </xdr:cNvPicPr>
      </xdr:nvPicPr>
      <xdr:blipFill>
        <a:blip r:embed="rId4"/>
        <a:stretch>
          <a:fillRect/>
        </a:stretch>
      </xdr:blipFill>
      <xdr:spPr>
        <a:xfrm>
          <a:off x="2181225" y="1409700"/>
          <a:ext cx="28765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9525</xdr:rowOff>
    </xdr:from>
    <xdr:to>
      <xdr:col>12</xdr:col>
      <xdr:colOff>609600</xdr:colOff>
      <xdr:row>9</xdr:row>
      <xdr:rowOff>0</xdr:rowOff>
    </xdr:to>
    <xdr:grpSp>
      <xdr:nvGrpSpPr>
        <xdr:cNvPr id="1" name="Group 55"/>
        <xdr:cNvGrpSpPr>
          <a:grpSpLocks/>
        </xdr:cNvGrpSpPr>
      </xdr:nvGrpSpPr>
      <xdr:grpSpPr>
        <a:xfrm>
          <a:off x="495300" y="400050"/>
          <a:ext cx="6448425" cy="971550"/>
          <a:chOff x="45" y="31"/>
          <a:chExt cx="580" cy="72"/>
        </a:xfrm>
        <a:solidFill>
          <a:srgbClr val="FFFFFF"/>
        </a:solidFill>
      </xdr:grpSpPr>
      <xdr:sp>
        <xdr:nvSpPr>
          <xdr:cNvPr id="2" name="Line 28"/>
          <xdr:cNvSpPr>
            <a:spLocks/>
          </xdr:cNvSpPr>
        </xdr:nvSpPr>
        <xdr:spPr>
          <a:xfrm flipH="1">
            <a:off x="492" y="47"/>
            <a:ext cx="0" cy="42"/>
          </a:xfrm>
          <a:prstGeom prst="line">
            <a:avLst/>
          </a:prstGeom>
          <a:noFill/>
          <a:ln w="158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macro="[0]!Nada">
        <xdr:nvSpPr>
          <xdr:cNvPr id="3" name="TempName"/>
          <xdr:cNvSpPr txBox="1">
            <a:spLocks noChangeArrowheads="1"/>
          </xdr:cNvSpPr>
        </xdr:nvSpPr>
        <xdr:spPr>
          <a:xfrm>
            <a:off x="170" y="35"/>
            <a:ext cx="316" cy="65"/>
          </a:xfrm>
          <a:prstGeom prst="rect">
            <a:avLst/>
          </a:prstGeom>
          <a:solidFill>
            <a:srgbClr val="FFFFFF"/>
          </a:solidFill>
          <a:ln w="1" cmpd="sng">
            <a:noFill/>
          </a:ln>
        </xdr:spPr>
        <xdr:txBody>
          <a:bodyPr vertOverflow="clip" wrap="square" anchor="ctr"/>
          <a:p>
            <a:pPr algn="ctr">
              <a:defRPr/>
            </a:pPr>
            <a:r>
              <a:rPr lang="en-US" cap="none" sz="2000" b="0" i="0" u="none" baseline="0">
                <a:solidFill>
                  <a:srgbClr val="000080"/>
                </a:solidFill>
              </a:rPr>
              <a:t>Break-Even Analysis</a:t>
            </a:r>
          </a:p>
        </xdr:txBody>
      </xdr:sp>
      <xdr:sp macro="[0]!Nada">
        <xdr:nvSpPr>
          <xdr:cNvPr id="4" name="Text Box 3"/>
          <xdr:cNvSpPr txBox="1">
            <a:spLocks noChangeArrowheads="1"/>
          </xdr:cNvSpPr>
        </xdr:nvSpPr>
        <xdr:spPr>
          <a:xfrm>
            <a:off x="498" y="39"/>
            <a:ext cx="127" cy="58"/>
          </a:xfrm>
          <a:prstGeom prst="rect">
            <a:avLst/>
          </a:prstGeom>
          <a:noFill/>
          <a:ln w="9525" cmpd="sng">
            <a:noFill/>
          </a:ln>
        </xdr:spPr>
        <xdr:txBody>
          <a:bodyPr vertOverflow="clip" wrap="square" anchor="ctr"/>
          <a:p>
            <a:pPr algn="ctr">
              <a:defRPr/>
            </a:pPr>
            <a:r>
              <a:rPr lang="en-US" cap="none" sz="800" b="1" i="0" u="none" baseline="0">
                <a:solidFill>
                  <a:srgbClr val="424242"/>
                </a:solidFill>
                <a:latin typeface="Arial"/>
                <a:ea typeface="Arial"/>
                <a:cs typeface="Arial"/>
              </a:rPr>
              <a:t>INTRODUCTION</a:t>
            </a:r>
          </a:p>
        </xdr:txBody>
      </xdr:sp>
      <xdr:pic macro="[0]!Nada">
        <xdr:nvPicPr>
          <xdr:cNvPr id="5" name="HBS"/>
          <xdr:cNvPicPr preferRelativeResize="1">
            <a:picLocks noChangeAspect="0"/>
          </xdr:cNvPicPr>
        </xdr:nvPicPr>
        <xdr:blipFill>
          <a:blip r:embed="rId1"/>
          <a:stretch>
            <a:fillRect/>
          </a:stretch>
        </xdr:blipFill>
        <xdr:spPr>
          <a:xfrm>
            <a:off x="131" y="31"/>
            <a:ext cx="31" cy="71"/>
          </a:xfrm>
          <a:prstGeom prst="rect">
            <a:avLst/>
          </a:prstGeom>
          <a:noFill/>
          <a:ln w="9525" cmpd="sng">
            <a:noFill/>
          </a:ln>
        </xdr:spPr>
      </xdr:pic>
      <xdr:pic macro="[0]!Nada">
        <xdr:nvPicPr>
          <xdr:cNvPr id="6" name="LG"/>
          <xdr:cNvPicPr preferRelativeResize="1">
            <a:picLocks noChangeAspect="1"/>
          </xdr:cNvPicPr>
        </xdr:nvPicPr>
        <xdr:blipFill>
          <a:blip r:embed="rId2"/>
          <a:stretch>
            <a:fillRect/>
          </a:stretch>
        </xdr:blipFill>
        <xdr:spPr>
          <a:xfrm>
            <a:off x="45" y="31"/>
            <a:ext cx="86" cy="72"/>
          </a:xfrm>
          <a:prstGeom prst="rect">
            <a:avLst/>
          </a:prstGeom>
          <a:noFill/>
          <a:ln w="9525" cmpd="sng">
            <a:noFill/>
          </a:ln>
        </xdr:spPr>
      </xdr:pic>
    </xdr:grpSp>
    <xdr:clientData/>
  </xdr:twoCellAnchor>
  <xdr:twoCellAnchor editAs="oneCell">
    <xdr:from>
      <xdr:col>5</xdr:col>
      <xdr:colOff>314325</xdr:colOff>
      <xdr:row>9</xdr:row>
      <xdr:rowOff>9525</xdr:rowOff>
    </xdr:from>
    <xdr:to>
      <xdr:col>10</xdr:col>
      <xdr:colOff>209550</xdr:colOff>
      <xdr:row>10</xdr:row>
      <xdr:rowOff>85725</xdr:rowOff>
    </xdr:to>
    <xdr:pic macro="[0]!Nada">
      <xdr:nvPicPr>
        <xdr:cNvPr id="7" name="HBSWatermark"/>
        <xdr:cNvPicPr preferRelativeResize="1">
          <a:picLocks noChangeAspect="1"/>
        </xdr:cNvPicPr>
      </xdr:nvPicPr>
      <xdr:blipFill>
        <a:blip r:embed="rId3"/>
        <a:stretch>
          <a:fillRect/>
        </a:stretch>
      </xdr:blipFill>
      <xdr:spPr>
        <a:xfrm>
          <a:off x="1990725" y="1381125"/>
          <a:ext cx="3143250" cy="238125"/>
        </a:xfrm>
        <a:prstGeom prst="rect">
          <a:avLst/>
        </a:prstGeom>
        <a:noFill/>
        <a:ln w="9525" cmpd="sng">
          <a:noFill/>
        </a:ln>
      </xdr:spPr>
    </xdr:pic>
    <xdr:clientData/>
  </xdr:twoCellAnchor>
  <xdr:twoCellAnchor editAs="oneCell">
    <xdr:from>
      <xdr:col>2</xdr:col>
      <xdr:colOff>219075</xdr:colOff>
      <xdr:row>120</xdr:row>
      <xdr:rowOff>161925</xdr:rowOff>
    </xdr:from>
    <xdr:to>
      <xdr:col>13</xdr:col>
      <xdr:colOff>9525</xdr:colOff>
      <xdr:row>121</xdr:row>
      <xdr:rowOff>152400</xdr:rowOff>
    </xdr:to>
    <xdr:pic macro="[0]!Nada">
      <xdr:nvPicPr>
        <xdr:cNvPr id="8" name="HBSBottomBar"/>
        <xdr:cNvPicPr preferRelativeResize="1">
          <a:picLocks noChangeAspect="1"/>
        </xdr:cNvPicPr>
      </xdr:nvPicPr>
      <xdr:blipFill>
        <a:blip r:embed="rId4"/>
        <a:srcRect l="20317" r="20317"/>
        <a:stretch>
          <a:fillRect/>
        </a:stretch>
      </xdr:blipFill>
      <xdr:spPr>
        <a:xfrm>
          <a:off x="485775" y="19526250"/>
          <a:ext cx="660082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9525</xdr:rowOff>
    </xdr:from>
    <xdr:to>
      <xdr:col>12</xdr:col>
      <xdr:colOff>552450</xdr:colOff>
      <xdr:row>9</xdr:row>
      <xdr:rowOff>0</xdr:rowOff>
    </xdr:to>
    <xdr:grpSp>
      <xdr:nvGrpSpPr>
        <xdr:cNvPr id="1" name="Group 147"/>
        <xdr:cNvGrpSpPr>
          <a:grpSpLocks/>
        </xdr:cNvGrpSpPr>
      </xdr:nvGrpSpPr>
      <xdr:grpSpPr>
        <a:xfrm>
          <a:off x="495300" y="400050"/>
          <a:ext cx="6477000" cy="971550"/>
          <a:chOff x="45" y="31"/>
          <a:chExt cx="583" cy="72"/>
        </a:xfrm>
        <a:solidFill>
          <a:srgbClr val="FFFFFF"/>
        </a:solidFill>
      </xdr:grpSpPr>
      <xdr:sp>
        <xdr:nvSpPr>
          <xdr:cNvPr id="2" name="Line 19"/>
          <xdr:cNvSpPr>
            <a:spLocks/>
          </xdr:cNvSpPr>
        </xdr:nvSpPr>
        <xdr:spPr>
          <a:xfrm>
            <a:off x="487" y="47"/>
            <a:ext cx="0" cy="42"/>
          </a:xfrm>
          <a:prstGeom prst="line">
            <a:avLst/>
          </a:prstGeom>
          <a:noFill/>
          <a:ln w="158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macro="[0]!Nada">
        <xdr:nvSpPr>
          <xdr:cNvPr id="3" name="TempName"/>
          <xdr:cNvSpPr txBox="1">
            <a:spLocks noChangeArrowheads="1"/>
          </xdr:cNvSpPr>
        </xdr:nvSpPr>
        <xdr:spPr>
          <a:xfrm>
            <a:off x="168" y="34"/>
            <a:ext cx="314" cy="68"/>
          </a:xfrm>
          <a:prstGeom prst="rect">
            <a:avLst/>
          </a:prstGeom>
          <a:solidFill>
            <a:srgbClr val="FFFFFF"/>
          </a:solidFill>
          <a:ln w="1" cmpd="sng">
            <a:noFill/>
          </a:ln>
        </xdr:spPr>
        <xdr:txBody>
          <a:bodyPr vertOverflow="clip" wrap="square" anchor="ctr"/>
          <a:p>
            <a:pPr algn="ctr">
              <a:defRPr/>
            </a:pPr>
            <a:r>
              <a:rPr lang="en-US" cap="none" sz="2000" b="0" i="0" u="none" baseline="0">
                <a:solidFill>
                  <a:srgbClr val="000080"/>
                </a:solidFill>
              </a:rPr>
              <a:t>Break-Even Analysis</a:t>
            </a:r>
          </a:p>
        </xdr:txBody>
      </xdr:sp>
      <xdr:sp macro="[0]!Nada">
        <xdr:nvSpPr>
          <xdr:cNvPr id="4" name="Text Box 3"/>
          <xdr:cNvSpPr txBox="1">
            <a:spLocks noChangeArrowheads="1"/>
          </xdr:cNvSpPr>
        </xdr:nvSpPr>
        <xdr:spPr>
          <a:xfrm>
            <a:off x="496" y="39"/>
            <a:ext cx="132" cy="58"/>
          </a:xfrm>
          <a:prstGeom prst="rect">
            <a:avLst/>
          </a:prstGeom>
          <a:noFill/>
          <a:ln w="9525" cmpd="sng">
            <a:noFill/>
          </a:ln>
        </xdr:spPr>
        <xdr:txBody>
          <a:bodyPr vertOverflow="clip" wrap="square" anchor="ctr"/>
          <a:p>
            <a:pPr algn="ctr">
              <a:defRPr/>
            </a:pPr>
            <a:r>
              <a:rPr lang="en-US" cap="none" sz="800" b="1" i="0" u="none" baseline="0">
                <a:solidFill>
                  <a:srgbClr val="424242"/>
                </a:solidFill>
                <a:latin typeface="Arial"/>
                <a:ea typeface="Arial"/>
                <a:cs typeface="Arial"/>
              </a:rPr>
              <a:t>ANALYSIS</a:t>
            </a:r>
          </a:p>
        </xdr:txBody>
      </xdr:sp>
      <xdr:pic macro="[0]!Nada">
        <xdr:nvPicPr>
          <xdr:cNvPr id="5" name="HBS"/>
          <xdr:cNvPicPr preferRelativeResize="1">
            <a:picLocks noChangeAspect="0"/>
          </xdr:cNvPicPr>
        </xdr:nvPicPr>
        <xdr:blipFill>
          <a:blip r:embed="rId1"/>
          <a:stretch>
            <a:fillRect/>
          </a:stretch>
        </xdr:blipFill>
        <xdr:spPr>
          <a:xfrm>
            <a:off x="130" y="31"/>
            <a:ext cx="31" cy="71"/>
          </a:xfrm>
          <a:prstGeom prst="rect">
            <a:avLst/>
          </a:prstGeom>
          <a:noFill/>
          <a:ln w="9525" cmpd="sng">
            <a:noFill/>
          </a:ln>
        </xdr:spPr>
      </xdr:pic>
      <xdr:pic macro="[0]!Nada">
        <xdr:nvPicPr>
          <xdr:cNvPr id="6" name="LG"/>
          <xdr:cNvPicPr preferRelativeResize="1">
            <a:picLocks noChangeAspect="1"/>
          </xdr:cNvPicPr>
        </xdr:nvPicPr>
        <xdr:blipFill>
          <a:blip r:embed="rId2"/>
          <a:stretch>
            <a:fillRect/>
          </a:stretch>
        </xdr:blipFill>
        <xdr:spPr>
          <a:xfrm>
            <a:off x="45" y="31"/>
            <a:ext cx="85" cy="72"/>
          </a:xfrm>
          <a:prstGeom prst="rect">
            <a:avLst/>
          </a:prstGeom>
          <a:noFill/>
          <a:ln w="9525" cmpd="sng">
            <a:noFill/>
          </a:ln>
        </xdr:spPr>
      </xdr:pic>
    </xdr:grpSp>
    <xdr:clientData/>
  </xdr:twoCellAnchor>
  <xdr:twoCellAnchor editAs="oneCell">
    <xdr:from>
      <xdr:col>5</xdr:col>
      <xdr:colOff>371475</xdr:colOff>
      <xdr:row>9</xdr:row>
      <xdr:rowOff>38100</xdr:rowOff>
    </xdr:from>
    <xdr:to>
      <xdr:col>10</xdr:col>
      <xdr:colOff>180975</xdr:colOff>
      <xdr:row>13</xdr:row>
      <xdr:rowOff>28575</xdr:rowOff>
    </xdr:to>
    <xdr:pic macro="[0]!Nada">
      <xdr:nvPicPr>
        <xdr:cNvPr id="7" name="HBSWatermark"/>
        <xdr:cNvPicPr preferRelativeResize="1">
          <a:picLocks noChangeAspect="1"/>
        </xdr:cNvPicPr>
      </xdr:nvPicPr>
      <xdr:blipFill>
        <a:blip r:embed="rId3"/>
        <a:stretch>
          <a:fillRect/>
        </a:stretch>
      </xdr:blipFill>
      <xdr:spPr>
        <a:xfrm>
          <a:off x="2047875" y="1409700"/>
          <a:ext cx="3067050" cy="228600"/>
        </a:xfrm>
        <a:prstGeom prst="rect">
          <a:avLst/>
        </a:prstGeom>
        <a:noFill/>
        <a:ln w="9525" cmpd="sng">
          <a:noFill/>
        </a:ln>
      </xdr:spPr>
    </xdr:pic>
    <xdr:clientData/>
  </xdr:twoCellAnchor>
  <xdr:twoCellAnchor editAs="oneCell">
    <xdr:from>
      <xdr:col>2</xdr:col>
      <xdr:colOff>219075</xdr:colOff>
      <xdr:row>61</xdr:row>
      <xdr:rowOff>0</xdr:rowOff>
    </xdr:from>
    <xdr:to>
      <xdr:col>13</xdr:col>
      <xdr:colOff>9525</xdr:colOff>
      <xdr:row>62</xdr:row>
      <xdr:rowOff>9525</xdr:rowOff>
    </xdr:to>
    <xdr:pic macro="[0]!Nada">
      <xdr:nvPicPr>
        <xdr:cNvPr id="8" name="HBSBottomBar"/>
        <xdr:cNvPicPr preferRelativeResize="1">
          <a:picLocks noChangeAspect="1"/>
        </xdr:cNvPicPr>
      </xdr:nvPicPr>
      <xdr:blipFill>
        <a:blip r:embed="rId4"/>
        <a:srcRect l="19825" r="19825"/>
        <a:stretch>
          <a:fillRect/>
        </a:stretch>
      </xdr:blipFill>
      <xdr:spPr>
        <a:xfrm>
          <a:off x="485775" y="8372475"/>
          <a:ext cx="653415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85725</xdr:rowOff>
    </xdr:from>
    <xdr:to>
      <xdr:col>12</xdr:col>
      <xdr:colOff>485775</xdr:colOff>
      <xdr:row>37</xdr:row>
      <xdr:rowOff>0</xdr:rowOff>
    </xdr:to>
    <xdr:graphicFrame macro="[0]!Macros.Nada">
      <xdr:nvGraphicFramePr>
        <xdr:cNvPr id="1" name="Chart 9"/>
        <xdr:cNvGraphicFramePr/>
      </xdr:nvGraphicFramePr>
      <xdr:xfrm>
        <a:off x="561975" y="1943100"/>
        <a:ext cx="5734050" cy="3962400"/>
      </xdr:xfrm>
      <a:graphic>
        <a:graphicData uri="http://schemas.openxmlformats.org/drawingml/2006/chart">
          <c:chart xmlns:c="http://schemas.openxmlformats.org/drawingml/2006/chart" r:id="rId1"/>
        </a:graphicData>
      </a:graphic>
    </xdr:graphicFrame>
    <xdr:clientData fLocksWithSheet="0"/>
  </xdr:twoCellAnchor>
  <xdr:twoCellAnchor>
    <xdr:from>
      <xdr:col>10</xdr:col>
      <xdr:colOff>504825</xdr:colOff>
      <xdr:row>4</xdr:row>
      <xdr:rowOff>66675</xdr:rowOff>
    </xdr:from>
    <xdr:to>
      <xdr:col>10</xdr:col>
      <xdr:colOff>504825</xdr:colOff>
      <xdr:row>7</xdr:row>
      <xdr:rowOff>152400</xdr:rowOff>
    </xdr:to>
    <xdr:sp>
      <xdr:nvSpPr>
        <xdr:cNvPr id="2" name="Line 19"/>
        <xdr:cNvSpPr>
          <a:spLocks/>
        </xdr:cNvSpPr>
      </xdr:nvSpPr>
      <xdr:spPr>
        <a:xfrm>
          <a:off x="5133975" y="619125"/>
          <a:ext cx="0" cy="571500"/>
        </a:xfrm>
        <a:prstGeom prst="line">
          <a:avLst/>
        </a:prstGeom>
        <a:noFill/>
        <a:ln w="158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xdr:rowOff>
    </xdr:from>
    <xdr:to>
      <xdr:col>12</xdr:col>
      <xdr:colOff>552450</xdr:colOff>
      <xdr:row>9</xdr:row>
      <xdr:rowOff>0</xdr:rowOff>
    </xdr:to>
    <xdr:grpSp>
      <xdr:nvGrpSpPr>
        <xdr:cNvPr id="3" name="Group 29"/>
        <xdr:cNvGrpSpPr>
          <a:grpSpLocks/>
        </xdr:cNvGrpSpPr>
      </xdr:nvGrpSpPr>
      <xdr:grpSpPr>
        <a:xfrm>
          <a:off x="495300" y="400050"/>
          <a:ext cx="5867400" cy="971550"/>
          <a:chOff x="45" y="31"/>
          <a:chExt cx="527" cy="72"/>
        </a:xfrm>
        <a:solidFill>
          <a:srgbClr val="FFFFFF"/>
        </a:solidFill>
      </xdr:grpSpPr>
      <xdr:sp macro="[0]!Nada">
        <xdr:nvSpPr>
          <xdr:cNvPr id="4" name="TempName"/>
          <xdr:cNvSpPr txBox="1">
            <a:spLocks noChangeArrowheads="1"/>
          </xdr:cNvSpPr>
        </xdr:nvSpPr>
        <xdr:spPr>
          <a:xfrm>
            <a:off x="164" y="36"/>
            <a:ext cx="290" cy="66"/>
          </a:xfrm>
          <a:prstGeom prst="rect">
            <a:avLst/>
          </a:prstGeom>
          <a:solidFill>
            <a:srgbClr val="FFFFFF"/>
          </a:solidFill>
          <a:ln w="1" cmpd="sng">
            <a:noFill/>
          </a:ln>
        </xdr:spPr>
        <xdr:txBody>
          <a:bodyPr vertOverflow="clip" wrap="square" anchor="ctr"/>
          <a:p>
            <a:pPr algn="ctr">
              <a:defRPr/>
            </a:pPr>
            <a:r>
              <a:rPr lang="en-US" cap="none" sz="2000" b="0" i="0" u="none" baseline="0">
                <a:solidFill>
                  <a:srgbClr val="000080"/>
                </a:solidFill>
              </a:rPr>
              <a:t>Break-Even Analysis</a:t>
            </a:r>
          </a:p>
        </xdr:txBody>
      </xdr:sp>
      <xdr:sp macro="[0]!Nada">
        <xdr:nvSpPr>
          <xdr:cNvPr id="5" name="Text Box 3"/>
          <xdr:cNvSpPr txBox="1">
            <a:spLocks noChangeArrowheads="1"/>
          </xdr:cNvSpPr>
        </xdr:nvSpPr>
        <xdr:spPr>
          <a:xfrm>
            <a:off x="461" y="39"/>
            <a:ext cx="111" cy="58"/>
          </a:xfrm>
          <a:prstGeom prst="rect">
            <a:avLst/>
          </a:prstGeom>
          <a:noFill/>
          <a:ln w="9525" cmpd="sng">
            <a:noFill/>
          </a:ln>
        </xdr:spPr>
        <xdr:txBody>
          <a:bodyPr vertOverflow="clip" wrap="square" anchor="ctr"/>
          <a:p>
            <a:pPr algn="ctr">
              <a:defRPr/>
            </a:pPr>
            <a:r>
              <a:rPr lang="en-US" cap="none" sz="800" b="1" i="0" u="none" baseline="0">
                <a:solidFill>
                  <a:srgbClr val="424242"/>
                </a:solidFill>
                <a:latin typeface="Arial"/>
                <a:ea typeface="Arial"/>
                <a:cs typeface="Arial"/>
              </a:rPr>
              <a:t>BREAK-EVEN
CHART</a:t>
            </a:r>
          </a:p>
        </xdr:txBody>
      </xdr:sp>
      <xdr:pic macro="[0]!Nada">
        <xdr:nvPicPr>
          <xdr:cNvPr id="6" name="HBS"/>
          <xdr:cNvPicPr preferRelativeResize="1">
            <a:picLocks noChangeAspect="0"/>
          </xdr:cNvPicPr>
        </xdr:nvPicPr>
        <xdr:blipFill>
          <a:blip r:embed="rId2"/>
          <a:stretch>
            <a:fillRect/>
          </a:stretch>
        </xdr:blipFill>
        <xdr:spPr>
          <a:xfrm>
            <a:off x="127" y="31"/>
            <a:ext cx="31" cy="71"/>
          </a:xfrm>
          <a:prstGeom prst="rect">
            <a:avLst/>
          </a:prstGeom>
          <a:noFill/>
          <a:ln w="9525" cmpd="sng">
            <a:noFill/>
          </a:ln>
        </xdr:spPr>
      </xdr:pic>
      <xdr:pic macro="[0]!Nada">
        <xdr:nvPicPr>
          <xdr:cNvPr id="7" name="LG"/>
          <xdr:cNvPicPr preferRelativeResize="1">
            <a:picLocks noChangeAspect="1"/>
          </xdr:cNvPicPr>
        </xdr:nvPicPr>
        <xdr:blipFill>
          <a:blip r:embed="rId3"/>
          <a:stretch>
            <a:fillRect/>
          </a:stretch>
        </xdr:blipFill>
        <xdr:spPr>
          <a:xfrm>
            <a:off x="45" y="31"/>
            <a:ext cx="82" cy="72"/>
          </a:xfrm>
          <a:prstGeom prst="rect">
            <a:avLst/>
          </a:prstGeom>
          <a:noFill/>
          <a:ln w="9525" cmpd="sng">
            <a:noFill/>
          </a:ln>
        </xdr:spPr>
      </xdr:pic>
    </xdr:grpSp>
    <xdr:clientData/>
  </xdr:twoCellAnchor>
  <xdr:twoCellAnchor editAs="oneCell">
    <xdr:from>
      <xdr:col>5</xdr:col>
      <xdr:colOff>257175</xdr:colOff>
      <xdr:row>9</xdr:row>
      <xdr:rowOff>38100</xdr:rowOff>
    </xdr:from>
    <xdr:to>
      <xdr:col>10</xdr:col>
      <xdr:colOff>304800</xdr:colOff>
      <xdr:row>10</xdr:row>
      <xdr:rowOff>104775</xdr:rowOff>
    </xdr:to>
    <xdr:pic macro="[0]!Nada">
      <xdr:nvPicPr>
        <xdr:cNvPr id="8" name="HBSWatermark"/>
        <xdr:cNvPicPr preferRelativeResize="1">
          <a:picLocks noChangeAspect="1"/>
        </xdr:cNvPicPr>
      </xdr:nvPicPr>
      <xdr:blipFill>
        <a:blip r:embed="rId4"/>
        <a:stretch>
          <a:fillRect/>
        </a:stretch>
      </xdr:blipFill>
      <xdr:spPr>
        <a:xfrm>
          <a:off x="1933575" y="1409700"/>
          <a:ext cx="3000375" cy="228600"/>
        </a:xfrm>
        <a:prstGeom prst="rect">
          <a:avLst/>
        </a:prstGeom>
        <a:noFill/>
        <a:ln w="9525" cmpd="sng">
          <a:noFill/>
        </a:ln>
      </xdr:spPr>
    </xdr:pic>
    <xdr:clientData/>
  </xdr:twoCellAnchor>
  <xdr:twoCellAnchor editAs="oneCell">
    <xdr:from>
      <xdr:col>2</xdr:col>
      <xdr:colOff>219075</xdr:colOff>
      <xdr:row>48</xdr:row>
      <xdr:rowOff>0</xdr:rowOff>
    </xdr:from>
    <xdr:to>
      <xdr:col>13</xdr:col>
      <xdr:colOff>9525</xdr:colOff>
      <xdr:row>49</xdr:row>
      <xdr:rowOff>9525</xdr:rowOff>
    </xdr:to>
    <xdr:pic macro="[0]!Nada">
      <xdr:nvPicPr>
        <xdr:cNvPr id="9" name="HBSBottomBar"/>
        <xdr:cNvPicPr preferRelativeResize="1">
          <a:picLocks noChangeAspect="1"/>
        </xdr:cNvPicPr>
      </xdr:nvPicPr>
      <xdr:blipFill>
        <a:blip r:embed="rId5"/>
        <a:srcRect l="21998" r="21998"/>
        <a:stretch>
          <a:fillRect/>
        </a:stretch>
      </xdr:blipFill>
      <xdr:spPr>
        <a:xfrm>
          <a:off x="485775" y="7696200"/>
          <a:ext cx="592455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476250</xdr:colOff>
      <xdr:row>4</xdr:row>
      <xdr:rowOff>66675</xdr:rowOff>
    </xdr:from>
    <xdr:to>
      <xdr:col>10</xdr:col>
      <xdr:colOff>476250</xdr:colOff>
      <xdr:row>7</xdr:row>
      <xdr:rowOff>152400</xdr:rowOff>
    </xdr:to>
    <xdr:sp>
      <xdr:nvSpPr>
        <xdr:cNvPr id="1" name="Line 12"/>
        <xdr:cNvSpPr>
          <a:spLocks/>
        </xdr:cNvSpPr>
      </xdr:nvSpPr>
      <xdr:spPr>
        <a:xfrm>
          <a:off x="5105400" y="619125"/>
          <a:ext cx="0" cy="571500"/>
        </a:xfrm>
        <a:prstGeom prst="line">
          <a:avLst/>
        </a:prstGeom>
        <a:noFill/>
        <a:ln w="158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xdr:rowOff>
    </xdr:from>
    <xdr:to>
      <xdr:col>12</xdr:col>
      <xdr:colOff>552450</xdr:colOff>
      <xdr:row>9</xdr:row>
      <xdr:rowOff>0</xdr:rowOff>
    </xdr:to>
    <xdr:grpSp>
      <xdr:nvGrpSpPr>
        <xdr:cNvPr id="2" name="Group 25"/>
        <xdr:cNvGrpSpPr>
          <a:grpSpLocks/>
        </xdr:cNvGrpSpPr>
      </xdr:nvGrpSpPr>
      <xdr:grpSpPr>
        <a:xfrm>
          <a:off x="495300" y="400050"/>
          <a:ext cx="6124575" cy="971550"/>
          <a:chOff x="45" y="31"/>
          <a:chExt cx="551" cy="72"/>
        </a:xfrm>
        <a:solidFill>
          <a:srgbClr val="FFFFFF"/>
        </a:solidFill>
      </xdr:grpSpPr>
      <xdr:sp macro="[0]!Nada">
        <xdr:nvSpPr>
          <xdr:cNvPr id="3" name="TempName"/>
          <xdr:cNvSpPr txBox="1">
            <a:spLocks noChangeArrowheads="1"/>
          </xdr:cNvSpPr>
        </xdr:nvSpPr>
        <xdr:spPr>
          <a:xfrm>
            <a:off x="175" y="36"/>
            <a:ext cx="280" cy="66"/>
          </a:xfrm>
          <a:prstGeom prst="rect">
            <a:avLst/>
          </a:prstGeom>
          <a:solidFill>
            <a:srgbClr val="FFFFFF"/>
          </a:solidFill>
          <a:ln w="1" cmpd="sng">
            <a:noFill/>
          </a:ln>
        </xdr:spPr>
        <xdr:txBody>
          <a:bodyPr vertOverflow="clip" wrap="square" anchor="ctr"/>
          <a:p>
            <a:pPr algn="ctr">
              <a:defRPr/>
            </a:pPr>
            <a:r>
              <a:rPr lang="en-US" cap="none" sz="2000" b="0" i="0" u="none" baseline="0">
                <a:solidFill>
                  <a:srgbClr val="000080"/>
                </a:solidFill>
              </a:rPr>
              <a:t>Break-Even Analysis</a:t>
            </a:r>
          </a:p>
        </xdr:txBody>
      </xdr:sp>
      <xdr:sp macro="[0]!Nada">
        <xdr:nvSpPr>
          <xdr:cNvPr id="4" name="Text Box 3"/>
          <xdr:cNvSpPr txBox="1">
            <a:spLocks noChangeArrowheads="1"/>
          </xdr:cNvSpPr>
        </xdr:nvSpPr>
        <xdr:spPr>
          <a:xfrm>
            <a:off x="469" y="39"/>
            <a:ext cx="127" cy="58"/>
          </a:xfrm>
          <a:prstGeom prst="rect">
            <a:avLst/>
          </a:prstGeom>
          <a:noFill/>
          <a:ln w="9525" cmpd="sng">
            <a:noFill/>
          </a:ln>
        </xdr:spPr>
        <xdr:txBody>
          <a:bodyPr vertOverflow="clip" wrap="square" anchor="ctr"/>
          <a:p>
            <a:pPr algn="ctr">
              <a:defRPr/>
            </a:pPr>
            <a:r>
              <a:rPr lang="en-US" cap="none" sz="800" b="1" i="0" u="none" baseline="0">
                <a:solidFill>
                  <a:srgbClr val="424242"/>
                </a:solidFill>
                <a:latin typeface="Arial"/>
                <a:ea typeface="Arial"/>
                <a:cs typeface="Arial"/>
              </a:rPr>
              <a:t>BREAK-EVEN
TABLE</a:t>
            </a:r>
          </a:p>
        </xdr:txBody>
      </xdr:sp>
      <xdr:pic macro="[0]!Nada">
        <xdr:nvPicPr>
          <xdr:cNvPr id="5" name="HBS"/>
          <xdr:cNvPicPr preferRelativeResize="1">
            <a:picLocks noChangeAspect="0"/>
          </xdr:cNvPicPr>
        </xdr:nvPicPr>
        <xdr:blipFill>
          <a:blip r:embed="rId1"/>
          <a:stretch>
            <a:fillRect/>
          </a:stretch>
        </xdr:blipFill>
        <xdr:spPr>
          <a:xfrm>
            <a:off x="129" y="31"/>
            <a:ext cx="31" cy="71"/>
          </a:xfrm>
          <a:prstGeom prst="rect">
            <a:avLst/>
          </a:prstGeom>
          <a:noFill/>
          <a:ln w="9525" cmpd="sng">
            <a:noFill/>
          </a:ln>
        </xdr:spPr>
      </xdr:pic>
      <xdr:pic macro="[0]!Nada">
        <xdr:nvPicPr>
          <xdr:cNvPr id="6" name="LG"/>
          <xdr:cNvPicPr preferRelativeResize="1">
            <a:picLocks noChangeAspect="1"/>
          </xdr:cNvPicPr>
        </xdr:nvPicPr>
        <xdr:blipFill>
          <a:blip r:embed="rId2"/>
          <a:stretch>
            <a:fillRect/>
          </a:stretch>
        </xdr:blipFill>
        <xdr:spPr>
          <a:xfrm>
            <a:off x="45" y="31"/>
            <a:ext cx="84" cy="72"/>
          </a:xfrm>
          <a:prstGeom prst="rect">
            <a:avLst/>
          </a:prstGeom>
          <a:noFill/>
          <a:ln w="9525" cmpd="sng">
            <a:noFill/>
          </a:ln>
        </xdr:spPr>
      </xdr:pic>
    </xdr:grpSp>
    <xdr:clientData/>
  </xdr:twoCellAnchor>
  <xdr:twoCellAnchor editAs="oneCell">
    <xdr:from>
      <xdr:col>5</xdr:col>
      <xdr:colOff>257175</xdr:colOff>
      <xdr:row>9</xdr:row>
      <xdr:rowOff>38100</xdr:rowOff>
    </xdr:from>
    <xdr:to>
      <xdr:col>10</xdr:col>
      <xdr:colOff>333375</xdr:colOff>
      <xdr:row>10</xdr:row>
      <xdr:rowOff>104775</xdr:rowOff>
    </xdr:to>
    <xdr:pic macro="[0]!Nada">
      <xdr:nvPicPr>
        <xdr:cNvPr id="7" name="HBSWatermark"/>
        <xdr:cNvPicPr preferRelativeResize="1">
          <a:picLocks noChangeAspect="1"/>
        </xdr:cNvPicPr>
      </xdr:nvPicPr>
      <xdr:blipFill>
        <a:blip r:embed="rId3"/>
        <a:stretch>
          <a:fillRect/>
        </a:stretch>
      </xdr:blipFill>
      <xdr:spPr>
        <a:xfrm>
          <a:off x="1933575" y="1409700"/>
          <a:ext cx="3028950" cy="228600"/>
        </a:xfrm>
        <a:prstGeom prst="rect">
          <a:avLst/>
        </a:prstGeom>
        <a:noFill/>
        <a:ln w="9525" cmpd="sng">
          <a:noFill/>
        </a:ln>
      </xdr:spPr>
    </xdr:pic>
    <xdr:clientData/>
  </xdr:twoCellAnchor>
  <xdr:twoCellAnchor editAs="oneCell">
    <xdr:from>
      <xdr:col>2</xdr:col>
      <xdr:colOff>219075</xdr:colOff>
      <xdr:row>40</xdr:row>
      <xdr:rowOff>0</xdr:rowOff>
    </xdr:from>
    <xdr:to>
      <xdr:col>13</xdr:col>
      <xdr:colOff>9525</xdr:colOff>
      <xdr:row>41</xdr:row>
      <xdr:rowOff>9525</xdr:rowOff>
    </xdr:to>
    <xdr:pic macro="[0]!Nada">
      <xdr:nvPicPr>
        <xdr:cNvPr id="8" name="HBSBottomBar"/>
        <xdr:cNvPicPr preferRelativeResize="1">
          <a:picLocks noChangeAspect="1"/>
        </xdr:cNvPicPr>
      </xdr:nvPicPr>
      <xdr:blipFill>
        <a:blip r:embed="rId4"/>
        <a:srcRect l="21342" r="21342"/>
        <a:stretch>
          <a:fillRect/>
        </a:stretch>
      </xdr:blipFill>
      <xdr:spPr>
        <a:xfrm>
          <a:off x="485775" y="6553200"/>
          <a:ext cx="618172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112">
    <pageSetUpPr fitToPage="1"/>
  </sheetPr>
  <dimension ref="A1:V68"/>
  <sheetViews>
    <sheetView showGridLines="0" zoomScale="90" zoomScaleNormal="90" workbookViewId="0" topLeftCell="A1">
      <selection activeCell="A1" sqref="A1"/>
    </sheetView>
  </sheetViews>
  <sheetFormatPr defaultColWidth="9.7109375" defaultRowHeight="12.75"/>
  <cols>
    <col min="1" max="1" width="3.7109375" style="0" customWidth="1"/>
    <col min="2" max="2" width="0.2890625" style="0" customWidth="1"/>
    <col min="3" max="3" width="3.421875" style="0" customWidth="1"/>
    <col min="4" max="12" width="8.8515625" style="0" customWidth="1"/>
    <col min="13" max="13" width="16.7109375" style="0" customWidth="1"/>
    <col min="14" max="14" width="3.7109375" style="0" customWidth="1"/>
    <col min="15" max="15" width="0.2890625" style="0" customWidth="1"/>
    <col min="16" max="16384" width="8.8515625" style="0" customWidth="1"/>
  </cols>
  <sheetData>
    <row r="1" spans="1:22" ht="17.25" customHeight="1">
      <c r="A1" s="3"/>
      <c r="B1" s="3"/>
      <c r="C1" s="4"/>
      <c r="D1" s="4"/>
      <c r="E1" s="4"/>
      <c r="F1" s="4"/>
      <c r="G1" s="4"/>
      <c r="H1" s="4"/>
      <c r="I1" s="4"/>
      <c r="J1" s="4"/>
      <c r="K1" s="4"/>
      <c r="L1" s="4"/>
      <c r="M1" s="4"/>
      <c r="N1" s="4"/>
      <c r="O1" s="4"/>
      <c r="P1" s="3"/>
      <c r="Q1" s="3"/>
      <c r="R1" s="3"/>
      <c r="S1" s="3"/>
      <c r="T1" s="3"/>
      <c r="U1" s="3"/>
      <c r="V1" s="3"/>
    </row>
    <row r="2" spans="1:22" ht="1.5" customHeight="1">
      <c r="A2" s="3"/>
      <c r="B2" s="10"/>
      <c r="C2" s="11"/>
      <c r="D2" s="11"/>
      <c r="E2" s="11"/>
      <c r="F2" s="11"/>
      <c r="G2" s="11"/>
      <c r="H2" s="11"/>
      <c r="I2" s="11"/>
      <c r="J2" s="11"/>
      <c r="K2" s="11"/>
      <c r="L2" s="11"/>
      <c r="M2" s="11"/>
      <c r="N2" s="11"/>
      <c r="O2" s="7"/>
      <c r="P2" s="3"/>
      <c r="Q2" s="3"/>
      <c r="R2" s="3"/>
      <c r="S2" s="3"/>
      <c r="T2" s="3"/>
      <c r="U2" s="3"/>
      <c r="V2" s="3"/>
    </row>
    <row r="3" spans="1:22" ht="12" customHeight="1" thickBot="1">
      <c r="A3" s="5"/>
      <c r="B3" s="12"/>
      <c r="C3" s="1"/>
      <c r="D3" s="1"/>
      <c r="E3" s="1"/>
      <c r="F3" s="1"/>
      <c r="G3" s="1"/>
      <c r="H3" s="1"/>
      <c r="I3" s="1"/>
      <c r="J3" s="1"/>
      <c r="K3" s="1"/>
      <c r="L3" s="1"/>
      <c r="M3" s="1"/>
      <c r="N3" s="23"/>
      <c r="O3" s="6"/>
      <c r="P3" s="3"/>
      <c r="Q3" s="3"/>
      <c r="R3" s="3"/>
      <c r="S3" s="3"/>
      <c r="T3" s="3"/>
      <c r="U3" s="3"/>
      <c r="V3" s="3"/>
    </row>
    <row r="4" spans="1:22" ht="12.75">
      <c r="A4" s="5"/>
      <c r="B4" s="12"/>
      <c r="C4" s="1"/>
      <c r="D4" s="33"/>
      <c r="E4" s="34"/>
      <c r="F4" s="34"/>
      <c r="G4" s="34"/>
      <c r="H4" s="34"/>
      <c r="I4" s="34"/>
      <c r="J4" s="34"/>
      <c r="K4" s="34"/>
      <c r="L4" s="34"/>
      <c r="M4" s="35"/>
      <c r="N4" s="1"/>
      <c r="O4" s="6"/>
      <c r="P4" s="3"/>
      <c r="Q4" s="3"/>
      <c r="R4" s="3"/>
      <c r="S4" s="3"/>
      <c r="T4" s="3"/>
      <c r="U4" s="3"/>
      <c r="V4" s="3"/>
    </row>
    <row r="5" spans="1:22" ht="12.75">
      <c r="A5" s="5"/>
      <c r="B5" s="12"/>
      <c r="C5" s="1"/>
      <c r="D5" s="36"/>
      <c r="E5" s="1"/>
      <c r="F5" s="1"/>
      <c r="G5" s="1"/>
      <c r="H5" s="1"/>
      <c r="I5" s="1"/>
      <c r="J5" s="1"/>
      <c r="K5" s="1"/>
      <c r="L5" s="1"/>
      <c r="M5" s="37"/>
      <c r="N5" s="1"/>
      <c r="O5" s="6"/>
      <c r="P5" s="3"/>
      <c r="Q5" s="3"/>
      <c r="R5" s="3"/>
      <c r="S5" s="3"/>
      <c r="T5" s="3"/>
      <c r="U5" s="3"/>
      <c r="V5" s="3"/>
    </row>
    <row r="6" spans="1:22" ht="12.75">
      <c r="A6" s="5"/>
      <c r="B6" s="12"/>
      <c r="C6" s="1"/>
      <c r="D6" s="36"/>
      <c r="E6" s="1"/>
      <c r="F6" s="1"/>
      <c r="G6" s="1"/>
      <c r="H6" s="1"/>
      <c r="I6" s="1"/>
      <c r="J6" s="1"/>
      <c r="K6" s="1"/>
      <c r="L6" s="1"/>
      <c r="M6" s="37"/>
      <c r="N6" s="1"/>
      <c r="O6" s="6"/>
      <c r="P6" s="3"/>
      <c r="Q6" s="3"/>
      <c r="R6" s="3"/>
      <c r="S6" s="3"/>
      <c r="T6" s="3"/>
      <c r="U6" s="3"/>
      <c r="V6" s="3"/>
    </row>
    <row r="7" spans="1:22" ht="12.75">
      <c r="A7" s="5"/>
      <c r="B7" s="12"/>
      <c r="C7" s="1"/>
      <c r="D7" s="36"/>
      <c r="E7" s="1"/>
      <c r="F7" s="1"/>
      <c r="G7" s="1"/>
      <c r="H7" s="1"/>
      <c r="I7" s="1"/>
      <c r="J7" s="1"/>
      <c r="K7" s="1"/>
      <c r="L7" s="1"/>
      <c r="M7" s="37"/>
      <c r="N7" s="1"/>
      <c r="O7" s="6"/>
      <c r="P7" s="3"/>
      <c r="Q7" s="3"/>
      <c r="R7" s="3"/>
      <c r="S7" s="3"/>
      <c r="T7" s="3"/>
      <c r="U7" s="3"/>
      <c r="V7" s="3"/>
    </row>
    <row r="8" spans="1:22" ht="12.75">
      <c r="A8" s="5"/>
      <c r="B8" s="12"/>
      <c r="C8" s="1"/>
      <c r="D8" s="36"/>
      <c r="E8" s="1"/>
      <c r="F8" s="1"/>
      <c r="G8" s="1"/>
      <c r="H8" s="1"/>
      <c r="I8" s="1"/>
      <c r="J8" s="1"/>
      <c r="K8" s="1"/>
      <c r="L8" s="1"/>
      <c r="M8" s="37"/>
      <c r="N8" s="1"/>
      <c r="O8" s="6"/>
      <c r="P8" s="3"/>
      <c r="Q8" s="3"/>
      <c r="R8" s="3"/>
      <c r="S8" s="3"/>
      <c r="T8" s="3"/>
      <c r="U8" s="3"/>
      <c r="V8" s="3"/>
    </row>
    <row r="9" spans="1:22" ht="13.5" thickBot="1">
      <c r="A9" s="5"/>
      <c r="B9" s="12"/>
      <c r="C9" s="1"/>
      <c r="D9" s="38"/>
      <c r="E9" s="39"/>
      <c r="F9" s="39"/>
      <c r="G9" s="39"/>
      <c r="H9" s="39"/>
      <c r="I9" s="39"/>
      <c r="J9" s="39"/>
      <c r="K9" s="39"/>
      <c r="L9" s="39"/>
      <c r="M9" s="40"/>
      <c r="N9" s="1"/>
      <c r="O9" s="6"/>
      <c r="P9" s="3"/>
      <c r="Q9" s="3"/>
      <c r="R9" s="3"/>
      <c r="S9" s="3"/>
      <c r="T9" s="3"/>
      <c r="U9" s="3"/>
      <c r="V9" s="3"/>
    </row>
    <row r="10" spans="1:22" ht="12.75">
      <c r="A10" s="5"/>
      <c r="B10" s="12"/>
      <c r="C10" s="1"/>
      <c r="D10" s="33"/>
      <c r="E10" s="34"/>
      <c r="F10" s="34"/>
      <c r="G10" s="34"/>
      <c r="H10" s="34"/>
      <c r="I10" s="34"/>
      <c r="J10" s="34"/>
      <c r="K10" s="34"/>
      <c r="L10" s="34"/>
      <c r="M10" s="35"/>
      <c r="N10" s="1"/>
      <c r="O10" s="6"/>
      <c r="P10" s="3"/>
      <c r="Q10" s="3"/>
      <c r="R10" s="3"/>
      <c r="S10" s="3"/>
      <c r="T10" s="3"/>
      <c r="U10" s="3"/>
      <c r="V10" s="3"/>
    </row>
    <row r="11" spans="1:22" ht="12.75">
      <c r="A11" s="5"/>
      <c r="B11" s="12"/>
      <c r="C11" s="1"/>
      <c r="D11" s="36"/>
      <c r="E11" s="110"/>
      <c r="F11" s="111"/>
      <c r="G11" s="1"/>
      <c r="H11" s="112"/>
      <c r="I11" s="1"/>
      <c r="J11" s="1"/>
      <c r="K11" s="1"/>
      <c r="L11" s="1"/>
      <c r="M11" s="37"/>
      <c r="N11" s="1"/>
      <c r="O11" s="6"/>
      <c r="P11" s="3"/>
      <c r="Q11" s="3"/>
      <c r="R11" s="3"/>
      <c r="S11" s="3"/>
      <c r="T11" s="3"/>
      <c r="U11" s="3"/>
      <c r="V11" s="3"/>
    </row>
    <row r="12" spans="1:22" ht="12.75">
      <c r="A12" s="5"/>
      <c r="B12" s="12"/>
      <c r="C12" s="1"/>
      <c r="D12" s="36"/>
      <c r="E12" s="113"/>
      <c r="F12" s="111"/>
      <c r="G12" s="1"/>
      <c r="H12" s="1"/>
      <c r="I12" s="1"/>
      <c r="J12" s="1"/>
      <c r="K12" s="1"/>
      <c r="L12" s="1"/>
      <c r="M12" s="37"/>
      <c r="N12" s="1"/>
      <c r="O12" s="6"/>
      <c r="P12" s="3"/>
      <c r="Q12" s="3"/>
      <c r="R12" s="3"/>
      <c r="S12" s="3"/>
      <c r="T12" s="3"/>
      <c r="U12" s="3"/>
      <c r="V12" s="3"/>
    </row>
    <row r="13" spans="1:22" ht="12.75">
      <c r="A13" s="5"/>
      <c r="B13" s="12"/>
      <c r="C13" s="1"/>
      <c r="D13" s="36"/>
      <c r="E13" s="114" t="s">
        <v>121</v>
      </c>
      <c r="F13" s="111"/>
      <c r="G13" s="115"/>
      <c r="H13" s="1"/>
      <c r="I13" s="1"/>
      <c r="J13" s="1"/>
      <c r="K13" s="1"/>
      <c r="L13" s="1"/>
      <c r="M13" s="37"/>
      <c r="N13" s="1"/>
      <c r="O13" s="6"/>
      <c r="P13" s="3"/>
      <c r="Q13" s="3"/>
      <c r="R13" s="3"/>
      <c r="S13" s="3"/>
      <c r="T13" s="3"/>
      <c r="U13" s="3"/>
      <c r="V13" s="3"/>
    </row>
    <row r="14" spans="1:22" ht="12.75">
      <c r="A14" s="5"/>
      <c r="B14" s="12"/>
      <c r="C14" s="1"/>
      <c r="D14" s="36"/>
      <c r="E14" s="116"/>
      <c r="F14" s="111"/>
      <c r="G14" s="115"/>
      <c r="H14" s="1"/>
      <c r="I14" s="1"/>
      <c r="J14" s="1"/>
      <c r="K14" s="1"/>
      <c r="L14" s="1"/>
      <c r="M14" s="37"/>
      <c r="N14" s="1"/>
      <c r="O14" s="6"/>
      <c r="P14" s="3"/>
      <c r="Q14" s="3"/>
      <c r="R14" s="3"/>
      <c r="S14" s="3"/>
      <c r="T14" s="3"/>
      <c r="U14" s="3"/>
      <c r="V14" s="3"/>
    </row>
    <row r="15" spans="1:22" ht="12.75">
      <c r="A15" s="5"/>
      <c r="B15" s="12"/>
      <c r="C15" s="1"/>
      <c r="D15" s="36"/>
      <c r="E15" s="110" t="s">
        <v>122</v>
      </c>
      <c r="F15" s="111"/>
      <c r="G15" s="1"/>
      <c r="H15" s="1"/>
      <c r="I15" s="1"/>
      <c r="J15" s="1"/>
      <c r="K15" s="1"/>
      <c r="L15" s="1"/>
      <c r="M15" s="37"/>
      <c r="N15" s="1"/>
      <c r="O15" s="6"/>
      <c r="P15" s="3"/>
      <c r="Q15" s="3"/>
      <c r="R15" s="3"/>
      <c r="S15" s="3"/>
      <c r="T15" s="3"/>
      <c r="U15" s="3"/>
      <c r="V15" s="3"/>
    </row>
    <row r="16" spans="1:22" ht="12.75">
      <c r="A16" s="5"/>
      <c r="B16" s="12"/>
      <c r="C16" s="1"/>
      <c r="D16" s="36"/>
      <c r="E16" s="110" t="s">
        <v>123</v>
      </c>
      <c r="F16" s="111"/>
      <c r="G16" s="1"/>
      <c r="H16" s="1"/>
      <c r="I16" s="1"/>
      <c r="J16" s="1"/>
      <c r="K16" s="1"/>
      <c r="L16" s="1"/>
      <c r="M16" s="37"/>
      <c r="N16" s="1"/>
      <c r="O16" s="6"/>
      <c r="P16" s="3"/>
      <c r="Q16" s="3"/>
      <c r="R16" s="3"/>
      <c r="S16" s="3"/>
      <c r="T16" s="3"/>
      <c r="U16" s="3"/>
      <c r="V16" s="3"/>
    </row>
    <row r="17" spans="1:22" ht="12.75">
      <c r="A17" s="5"/>
      <c r="B17" s="12"/>
      <c r="C17" s="1"/>
      <c r="D17" s="36"/>
      <c r="E17" s="117" t="s">
        <v>124</v>
      </c>
      <c r="F17" s="111"/>
      <c r="G17" s="1"/>
      <c r="H17" s="1"/>
      <c r="I17" s="1"/>
      <c r="J17" s="1"/>
      <c r="K17" s="1"/>
      <c r="L17" s="1"/>
      <c r="M17" s="37"/>
      <c r="N17" s="1"/>
      <c r="O17" s="6"/>
      <c r="P17" s="3"/>
      <c r="Q17" s="3"/>
      <c r="R17" s="3"/>
      <c r="S17" s="3"/>
      <c r="T17" s="3"/>
      <c r="U17" s="3"/>
      <c r="V17" s="3"/>
    </row>
    <row r="18" spans="1:22" ht="12.75">
      <c r="A18" s="5"/>
      <c r="B18" s="12"/>
      <c r="C18" s="1"/>
      <c r="D18" s="36"/>
      <c r="E18" s="65"/>
      <c r="F18" s="111"/>
      <c r="G18" s="1"/>
      <c r="H18" s="1"/>
      <c r="I18" s="1"/>
      <c r="J18" s="1"/>
      <c r="K18" s="1"/>
      <c r="L18" s="1"/>
      <c r="M18" s="37"/>
      <c r="N18" s="1"/>
      <c r="O18" s="6"/>
      <c r="P18" s="3"/>
      <c r="Q18" s="3"/>
      <c r="R18" s="3"/>
      <c r="S18" s="3"/>
      <c r="T18" s="3"/>
      <c r="U18" s="3"/>
      <c r="V18" s="3"/>
    </row>
    <row r="19" spans="1:22" ht="12.75">
      <c r="A19" s="5"/>
      <c r="B19" s="12"/>
      <c r="C19" s="1"/>
      <c r="D19" s="36"/>
      <c r="E19" s="118" t="s">
        <v>125</v>
      </c>
      <c r="F19" s="119"/>
      <c r="G19" s="1"/>
      <c r="H19" s="1"/>
      <c r="I19" s="1"/>
      <c r="J19" s="1"/>
      <c r="K19" s="1"/>
      <c r="L19" s="1"/>
      <c r="M19" s="37"/>
      <c r="N19" s="1"/>
      <c r="O19" s="6"/>
      <c r="P19" s="3"/>
      <c r="Q19" s="3"/>
      <c r="R19" s="3"/>
      <c r="S19" s="3"/>
      <c r="T19" s="3"/>
      <c r="U19" s="3"/>
      <c r="V19" s="3"/>
    </row>
    <row r="20" spans="1:22" ht="12.75">
      <c r="A20" s="5"/>
      <c r="B20" s="12"/>
      <c r="C20" s="1"/>
      <c r="D20" s="36"/>
      <c r="E20" s="118" t="s">
        <v>126</v>
      </c>
      <c r="F20" s="119"/>
      <c r="G20" s="1"/>
      <c r="H20" s="1"/>
      <c r="I20" s="1"/>
      <c r="J20" s="1"/>
      <c r="K20" s="1"/>
      <c r="L20" s="1"/>
      <c r="M20" s="37"/>
      <c r="N20" s="1"/>
      <c r="O20" s="6"/>
      <c r="P20" s="3"/>
      <c r="Q20" s="3"/>
      <c r="R20" s="3"/>
      <c r="S20" s="3"/>
      <c r="T20" s="3"/>
      <c r="U20" s="3"/>
      <c r="V20" s="3"/>
    </row>
    <row r="21" spans="1:22" ht="12.75">
      <c r="A21" s="5"/>
      <c r="B21" s="12"/>
      <c r="C21" s="1"/>
      <c r="D21" s="36"/>
      <c r="E21" s="118" t="s">
        <v>127</v>
      </c>
      <c r="F21" s="119"/>
      <c r="G21" s="1"/>
      <c r="H21" s="1"/>
      <c r="I21" s="1"/>
      <c r="J21" s="1"/>
      <c r="K21" s="1"/>
      <c r="L21" s="1"/>
      <c r="M21" s="37"/>
      <c r="N21" s="1"/>
      <c r="O21" s="6"/>
      <c r="P21" s="3"/>
      <c r="Q21" s="3"/>
      <c r="R21" s="3"/>
      <c r="S21" s="3"/>
      <c r="T21" s="3"/>
      <c r="U21" s="3"/>
      <c r="V21" s="3"/>
    </row>
    <row r="22" spans="1:22" ht="12.75">
      <c r="A22" s="5"/>
      <c r="B22" s="12"/>
      <c r="C22" s="1"/>
      <c r="D22" s="36"/>
      <c r="E22" s="118" t="s">
        <v>128</v>
      </c>
      <c r="F22" s="119"/>
      <c r="G22" s="1"/>
      <c r="H22" s="1"/>
      <c r="I22" s="1"/>
      <c r="J22" s="1"/>
      <c r="K22" s="1"/>
      <c r="L22" s="1"/>
      <c r="M22" s="37"/>
      <c r="N22" s="1"/>
      <c r="O22" s="6"/>
      <c r="P22" s="3"/>
      <c r="Q22" s="3"/>
      <c r="R22" s="3"/>
      <c r="S22" s="3"/>
      <c r="T22" s="3"/>
      <c r="U22" s="3"/>
      <c r="V22" s="3"/>
    </row>
    <row r="23" spans="1:22" ht="12.75">
      <c r="A23" s="5"/>
      <c r="B23" s="12"/>
      <c r="C23" s="1"/>
      <c r="D23" s="36"/>
      <c r="E23" s="118"/>
      <c r="F23" s="119"/>
      <c r="G23" s="1"/>
      <c r="H23" s="1"/>
      <c r="I23" s="1"/>
      <c r="J23" s="1"/>
      <c r="K23" s="1"/>
      <c r="L23" s="1"/>
      <c r="M23" s="37"/>
      <c r="N23" s="1"/>
      <c r="O23" s="6"/>
      <c r="P23" s="3"/>
      <c r="Q23" s="3"/>
      <c r="R23" s="3"/>
      <c r="S23" s="3"/>
      <c r="T23" s="3"/>
      <c r="U23" s="3"/>
      <c r="V23" s="3"/>
    </row>
    <row r="24" spans="1:22" ht="12.75">
      <c r="A24" s="5"/>
      <c r="B24" s="12"/>
      <c r="C24" s="1"/>
      <c r="D24" s="36"/>
      <c r="E24" s="118" t="s">
        <v>129</v>
      </c>
      <c r="F24" s="119"/>
      <c r="G24" s="1"/>
      <c r="H24" s="1"/>
      <c r="I24" s="1"/>
      <c r="J24" s="1"/>
      <c r="K24" s="1"/>
      <c r="L24" s="1"/>
      <c r="M24" s="37"/>
      <c r="N24" s="1"/>
      <c r="O24" s="6"/>
      <c r="P24" s="3"/>
      <c r="Q24" s="3"/>
      <c r="R24" s="3"/>
      <c r="S24" s="3"/>
      <c r="T24" s="3"/>
      <c r="U24" s="3"/>
      <c r="V24" s="3"/>
    </row>
    <row r="25" spans="1:22" ht="12.75">
      <c r="A25" s="5"/>
      <c r="B25" s="12"/>
      <c r="C25" s="1"/>
      <c r="D25" s="36"/>
      <c r="E25" s="118" t="s">
        <v>130</v>
      </c>
      <c r="F25" s="119"/>
      <c r="G25" s="1"/>
      <c r="H25" s="1"/>
      <c r="I25" s="1"/>
      <c r="J25" s="1"/>
      <c r="K25" s="1"/>
      <c r="L25" s="1"/>
      <c r="M25" s="37"/>
      <c r="N25" s="1"/>
      <c r="O25" s="6"/>
      <c r="P25" s="3"/>
      <c r="Q25" s="3"/>
      <c r="R25" s="3"/>
      <c r="S25" s="3"/>
      <c r="T25" s="3"/>
      <c r="U25" s="3"/>
      <c r="V25" s="3"/>
    </row>
    <row r="26" spans="1:22" ht="12.75">
      <c r="A26" s="5"/>
      <c r="B26" s="12"/>
      <c r="C26" s="1"/>
      <c r="D26" s="36"/>
      <c r="E26" s="118"/>
      <c r="F26" s="119"/>
      <c r="G26" s="1"/>
      <c r="H26" s="1"/>
      <c r="I26" s="1"/>
      <c r="J26" s="1"/>
      <c r="K26" s="1"/>
      <c r="L26" s="1"/>
      <c r="M26" s="37"/>
      <c r="N26" s="1"/>
      <c r="O26" s="6"/>
      <c r="P26" s="3"/>
      <c r="Q26" s="3"/>
      <c r="R26" s="3"/>
      <c r="S26" s="3"/>
      <c r="T26" s="3"/>
      <c r="U26" s="3"/>
      <c r="V26" s="3"/>
    </row>
    <row r="27" spans="1:22" ht="12.75">
      <c r="A27" s="5"/>
      <c r="B27" s="12"/>
      <c r="C27" s="1"/>
      <c r="D27" s="36"/>
      <c r="E27" s="120" t="s">
        <v>131</v>
      </c>
      <c r="F27" s="119"/>
      <c r="G27" s="1"/>
      <c r="H27" s="1"/>
      <c r="I27" s="1"/>
      <c r="J27" s="1"/>
      <c r="K27" s="1"/>
      <c r="L27" s="1"/>
      <c r="M27" s="37"/>
      <c r="N27" s="1"/>
      <c r="O27" s="6"/>
      <c r="P27" s="3"/>
      <c r="Q27" s="3"/>
      <c r="R27" s="3"/>
      <c r="S27" s="3"/>
      <c r="T27" s="3"/>
      <c r="U27" s="3"/>
      <c r="V27" s="3"/>
    </row>
    <row r="28" spans="1:22" ht="12.75">
      <c r="A28" s="5"/>
      <c r="B28" s="12"/>
      <c r="C28" s="1"/>
      <c r="D28" s="36"/>
      <c r="E28" s="120" t="s">
        <v>132</v>
      </c>
      <c r="F28" s="119"/>
      <c r="G28" s="1"/>
      <c r="H28" s="1"/>
      <c r="I28" s="1"/>
      <c r="J28" s="1"/>
      <c r="K28" s="1"/>
      <c r="L28" s="1"/>
      <c r="M28" s="37"/>
      <c r="N28" s="1"/>
      <c r="O28" s="6"/>
      <c r="P28" s="3"/>
      <c r="Q28" s="3"/>
      <c r="R28" s="3"/>
      <c r="S28" s="3"/>
      <c r="T28" s="3"/>
      <c r="U28" s="3"/>
      <c r="V28" s="3"/>
    </row>
    <row r="29" spans="1:22" ht="12.75">
      <c r="A29" s="5"/>
      <c r="B29" s="12"/>
      <c r="C29" s="1"/>
      <c r="D29" s="36"/>
      <c r="E29" s="120" t="s">
        <v>133</v>
      </c>
      <c r="F29" s="119"/>
      <c r="G29" s="1"/>
      <c r="H29" s="1"/>
      <c r="I29" s="1"/>
      <c r="J29" s="1"/>
      <c r="K29" s="1"/>
      <c r="L29" s="1"/>
      <c r="M29" s="37"/>
      <c r="N29" s="1"/>
      <c r="O29" s="6"/>
      <c r="P29" s="3"/>
      <c r="Q29" s="3"/>
      <c r="R29" s="3"/>
      <c r="S29" s="3"/>
      <c r="T29" s="3"/>
      <c r="U29" s="3"/>
      <c r="V29" s="3"/>
    </row>
    <row r="30" spans="1:22" ht="12.75">
      <c r="A30" s="5"/>
      <c r="B30" s="12"/>
      <c r="C30" s="1"/>
      <c r="D30" s="36"/>
      <c r="E30" s="120" t="s">
        <v>134</v>
      </c>
      <c r="F30" s="119"/>
      <c r="G30" s="1"/>
      <c r="H30" s="1"/>
      <c r="I30" s="1"/>
      <c r="J30" s="1"/>
      <c r="K30" s="1"/>
      <c r="L30" s="1"/>
      <c r="M30" s="37"/>
      <c r="N30" s="1"/>
      <c r="O30" s="6"/>
      <c r="P30" s="3"/>
      <c r="Q30" s="3"/>
      <c r="R30" s="3"/>
      <c r="S30" s="3"/>
      <c r="T30" s="3"/>
      <c r="U30" s="3"/>
      <c r="V30" s="3"/>
    </row>
    <row r="31" spans="1:22" ht="12.75">
      <c r="A31" s="5"/>
      <c r="B31" s="12"/>
      <c r="C31" s="1"/>
      <c r="D31" s="36"/>
      <c r="E31" s="110" t="s">
        <v>135</v>
      </c>
      <c r="F31" s="111"/>
      <c r="G31" s="1"/>
      <c r="H31" s="1"/>
      <c r="I31" s="1"/>
      <c r="J31" s="1"/>
      <c r="K31" s="1"/>
      <c r="L31" s="1"/>
      <c r="M31" s="37"/>
      <c r="N31" s="1"/>
      <c r="O31" s="6"/>
      <c r="P31" s="3"/>
      <c r="Q31" s="3"/>
      <c r="R31" s="3"/>
      <c r="S31" s="3"/>
      <c r="T31" s="3"/>
      <c r="U31" s="3"/>
      <c r="V31" s="3"/>
    </row>
    <row r="32" spans="1:22" ht="12.75">
      <c r="A32" s="5"/>
      <c r="B32" s="12"/>
      <c r="C32" s="1"/>
      <c r="D32" s="80"/>
      <c r="E32" s="41" t="s">
        <v>136</v>
      </c>
      <c r="F32" s="15"/>
      <c r="G32" s="68"/>
      <c r="H32" s="68"/>
      <c r="I32" s="68"/>
      <c r="J32" s="27"/>
      <c r="K32" s="27"/>
      <c r="L32" s="27"/>
      <c r="M32" s="82"/>
      <c r="N32" s="1"/>
      <c r="O32" s="6"/>
      <c r="P32" s="3"/>
      <c r="Q32" s="3"/>
      <c r="R32" s="3"/>
      <c r="S32" s="3"/>
      <c r="T32" s="3"/>
      <c r="U32" s="3"/>
      <c r="V32" s="3"/>
    </row>
    <row r="33" spans="1:22" ht="12.75">
      <c r="A33" s="5"/>
      <c r="B33" s="12"/>
      <c r="C33" s="1"/>
      <c r="D33" s="80"/>
      <c r="E33" s="41" t="s">
        <v>137</v>
      </c>
      <c r="F33" s="14"/>
      <c r="G33" s="68"/>
      <c r="H33" s="68"/>
      <c r="I33" s="68"/>
      <c r="J33" s="68"/>
      <c r="K33" s="68"/>
      <c r="L33" s="68"/>
      <c r="M33" s="82"/>
      <c r="N33" s="1"/>
      <c r="O33" s="6"/>
      <c r="P33" s="3"/>
      <c r="Q33" s="3"/>
      <c r="R33" s="3"/>
      <c r="S33" s="3"/>
      <c r="T33" s="3"/>
      <c r="U33" s="3"/>
      <c r="V33" s="3"/>
    </row>
    <row r="34" spans="1:22" ht="12.75">
      <c r="A34" s="5"/>
      <c r="B34" s="12"/>
      <c r="C34" s="1"/>
      <c r="D34" s="80"/>
      <c r="E34" s="41" t="s">
        <v>138</v>
      </c>
      <c r="F34" s="14"/>
      <c r="G34" s="68"/>
      <c r="H34" s="68"/>
      <c r="I34" s="68"/>
      <c r="J34" s="68"/>
      <c r="K34" s="68"/>
      <c r="L34" s="68"/>
      <c r="M34" s="82"/>
      <c r="N34" s="1"/>
      <c r="O34" s="6"/>
      <c r="P34" s="3"/>
      <c r="Q34" s="3"/>
      <c r="R34" s="3"/>
      <c r="S34" s="3"/>
      <c r="T34" s="3"/>
      <c r="U34" s="3"/>
      <c r="V34" s="3"/>
    </row>
    <row r="35" spans="1:22" ht="12.75">
      <c r="A35" s="5"/>
      <c r="B35" s="12"/>
      <c r="C35" s="1"/>
      <c r="D35" s="80"/>
      <c r="E35" s="15"/>
      <c r="F35" s="14"/>
      <c r="G35" s="68"/>
      <c r="H35" s="68"/>
      <c r="I35" s="68"/>
      <c r="J35" s="68"/>
      <c r="K35" s="68"/>
      <c r="L35" s="68"/>
      <c r="M35" s="82"/>
      <c r="N35" s="1"/>
      <c r="O35" s="6"/>
      <c r="P35" s="3"/>
      <c r="Q35" s="3"/>
      <c r="R35" s="3"/>
      <c r="S35" s="3"/>
      <c r="T35" s="3"/>
      <c r="U35" s="3"/>
      <c r="V35" s="3"/>
    </row>
    <row r="36" spans="1:22" ht="12.75">
      <c r="A36" s="5"/>
      <c r="B36" s="12"/>
      <c r="C36" s="1"/>
      <c r="D36" s="80"/>
      <c r="E36" s="41" t="s">
        <v>139</v>
      </c>
      <c r="F36" s="14"/>
      <c r="G36" s="68"/>
      <c r="H36" s="68"/>
      <c r="I36" s="68"/>
      <c r="J36" s="68"/>
      <c r="K36" s="68"/>
      <c r="L36" s="68"/>
      <c r="M36" s="82"/>
      <c r="N36" s="1"/>
      <c r="O36" s="6"/>
      <c r="P36" s="3"/>
      <c r="Q36" s="3"/>
      <c r="R36" s="3"/>
      <c r="S36" s="3"/>
      <c r="T36" s="3"/>
      <c r="U36" s="3"/>
      <c r="V36" s="3"/>
    </row>
    <row r="37" spans="1:22" ht="12.75">
      <c r="A37" s="5"/>
      <c r="B37" s="12"/>
      <c r="C37" s="1"/>
      <c r="D37" s="80"/>
      <c r="E37" s="41" t="s">
        <v>140</v>
      </c>
      <c r="F37" s="14"/>
      <c r="G37" s="68"/>
      <c r="H37" s="68"/>
      <c r="I37" s="68"/>
      <c r="J37" s="68"/>
      <c r="K37" s="68"/>
      <c r="L37" s="68"/>
      <c r="M37" s="82"/>
      <c r="N37" s="1"/>
      <c r="O37" s="6"/>
      <c r="P37" s="3"/>
      <c r="Q37" s="3"/>
      <c r="R37" s="3"/>
      <c r="S37" s="3"/>
      <c r="T37" s="3"/>
      <c r="U37" s="3"/>
      <c r="V37" s="3"/>
    </row>
    <row r="38" spans="1:22" ht="12.75">
      <c r="A38" s="5"/>
      <c r="B38" s="12"/>
      <c r="C38" s="1"/>
      <c r="D38" s="80"/>
      <c r="E38" s="41" t="s">
        <v>141</v>
      </c>
      <c r="F38" s="14"/>
      <c r="G38" s="68"/>
      <c r="H38" s="68"/>
      <c r="I38" s="68"/>
      <c r="J38" s="68"/>
      <c r="K38" s="68"/>
      <c r="L38" s="68"/>
      <c r="M38" s="82"/>
      <c r="N38" s="1"/>
      <c r="O38" s="6"/>
      <c r="P38" s="3"/>
      <c r="Q38" s="3"/>
      <c r="R38" s="3"/>
      <c r="S38" s="3"/>
      <c r="T38" s="3"/>
      <c r="U38" s="3"/>
      <c r="V38" s="3"/>
    </row>
    <row r="39" spans="1:22" ht="12.75">
      <c r="A39" s="5"/>
      <c r="B39" s="12"/>
      <c r="C39" s="1"/>
      <c r="D39" s="80"/>
      <c r="E39" s="41" t="s">
        <v>142</v>
      </c>
      <c r="F39" s="14"/>
      <c r="G39" s="68"/>
      <c r="H39" s="68"/>
      <c r="I39" s="68"/>
      <c r="J39" s="68"/>
      <c r="K39" s="68"/>
      <c r="L39" s="68"/>
      <c r="M39" s="82"/>
      <c r="N39" s="1"/>
      <c r="O39" s="6"/>
      <c r="P39" s="3"/>
      <c r="Q39" s="3"/>
      <c r="R39" s="3"/>
      <c r="S39" s="3"/>
      <c r="T39" s="3"/>
      <c r="U39" s="3"/>
      <c r="V39" s="3"/>
    </row>
    <row r="40" spans="1:22" ht="12.75">
      <c r="A40" s="5"/>
      <c r="B40" s="12"/>
      <c r="C40" s="1"/>
      <c r="D40" s="80"/>
      <c r="E40" s="41" t="s">
        <v>143</v>
      </c>
      <c r="F40" s="14"/>
      <c r="G40" s="68"/>
      <c r="H40" s="68"/>
      <c r="I40" s="68"/>
      <c r="J40" s="68"/>
      <c r="K40" s="68"/>
      <c r="L40" s="68"/>
      <c r="M40" s="82"/>
      <c r="N40" s="1"/>
      <c r="O40" s="6"/>
      <c r="P40" s="3"/>
      <c r="Q40" s="3"/>
      <c r="R40" s="3"/>
      <c r="S40" s="3"/>
      <c r="T40" s="3"/>
      <c r="U40" s="3"/>
      <c r="V40" s="3"/>
    </row>
    <row r="41" spans="1:22" ht="12.75">
      <c r="A41" s="5"/>
      <c r="B41" s="12"/>
      <c r="C41" s="1"/>
      <c r="D41" s="80"/>
      <c r="E41" s="43"/>
      <c r="F41" s="14"/>
      <c r="G41" s="68"/>
      <c r="H41" s="68"/>
      <c r="I41" s="68"/>
      <c r="J41" s="68"/>
      <c r="K41" s="68"/>
      <c r="L41" s="68"/>
      <c r="M41" s="82"/>
      <c r="N41" s="1"/>
      <c r="O41" s="6"/>
      <c r="P41" s="3"/>
      <c r="Q41" s="3"/>
      <c r="R41" s="3"/>
      <c r="S41" s="3"/>
      <c r="T41" s="3"/>
      <c r="U41" s="3"/>
      <c r="V41" s="3"/>
    </row>
    <row r="42" spans="1:22" ht="12.75">
      <c r="A42" s="5"/>
      <c r="B42" s="12"/>
      <c r="C42" s="1"/>
      <c r="D42" s="80"/>
      <c r="E42" s="28"/>
      <c r="F42" s="14"/>
      <c r="G42" s="68"/>
      <c r="H42" s="86"/>
      <c r="I42" s="68"/>
      <c r="J42" s="68"/>
      <c r="K42" s="68"/>
      <c r="L42" s="68"/>
      <c r="M42" s="82"/>
      <c r="N42" s="1"/>
      <c r="O42" s="6"/>
      <c r="P42" s="3"/>
      <c r="Q42" s="3"/>
      <c r="R42" s="3"/>
      <c r="S42" s="3"/>
      <c r="T42" s="3"/>
      <c r="U42" s="3"/>
      <c r="V42" s="3"/>
    </row>
    <row r="43" spans="1:22" ht="12.75">
      <c r="A43" s="5"/>
      <c r="B43" s="12"/>
      <c r="C43" s="1"/>
      <c r="D43" s="80"/>
      <c r="E43" s="68"/>
      <c r="F43" s="68"/>
      <c r="G43" s="68"/>
      <c r="H43" s="89"/>
      <c r="I43" s="68"/>
      <c r="J43" s="68"/>
      <c r="K43" s="68"/>
      <c r="L43" s="68"/>
      <c r="M43" s="82"/>
      <c r="N43" s="1"/>
      <c r="O43" s="6"/>
      <c r="P43" s="3"/>
      <c r="Q43" s="3"/>
      <c r="R43" s="3"/>
      <c r="S43" s="3"/>
      <c r="T43" s="3"/>
      <c r="U43" s="3"/>
      <c r="V43" s="3"/>
    </row>
    <row r="44" spans="1:22" ht="12.75">
      <c r="A44" s="5"/>
      <c r="B44" s="12"/>
      <c r="C44" s="1"/>
      <c r="D44" s="80"/>
      <c r="E44" s="68"/>
      <c r="F44" s="68"/>
      <c r="G44" s="68"/>
      <c r="H44" s="89"/>
      <c r="I44" s="68"/>
      <c r="J44" s="68"/>
      <c r="K44" s="68"/>
      <c r="L44" s="68"/>
      <c r="M44" s="82"/>
      <c r="N44" s="1"/>
      <c r="O44" s="6"/>
      <c r="P44" s="3"/>
      <c r="Q44" s="3"/>
      <c r="R44" s="3"/>
      <c r="S44" s="3"/>
      <c r="T44" s="3"/>
      <c r="U44" s="3"/>
      <c r="V44" s="3"/>
    </row>
    <row r="45" spans="1:22" ht="12.75">
      <c r="A45" s="5"/>
      <c r="B45" s="12"/>
      <c r="C45" s="1"/>
      <c r="D45" s="80"/>
      <c r="E45" s="68"/>
      <c r="F45" s="68"/>
      <c r="G45" s="68"/>
      <c r="H45" s="89"/>
      <c r="I45" s="68"/>
      <c r="J45" s="68"/>
      <c r="K45" s="68"/>
      <c r="L45" s="68"/>
      <c r="M45" s="82"/>
      <c r="N45" s="1"/>
      <c r="O45" s="6"/>
      <c r="P45" s="3"/>
      <c r="Q45" s="3"/>
      <c r="R45" s="3"/>
      <c r="S45" s="3"/>
      <c r="T45" s="3"/>
      <c r="U45" s="3"/>
      <c r="V45" s="3"/>
    </row>
    <row r="46" spans="1:22" ht="12.75">
      <c r="A46" s="5"/>
      <c r="B46" s="12"/>
      <c r="C46" s="1"/>
      <c r="D46" s="122" t="s">
        <v>5</v>
      </c>
      <c r="E46" s="123"/>
      <c r="F46" s="123"/>
      <c r="G46" s="123"/>
      <c r="H46" s="123"/>
      <c r="I46" s="123"/>
      <c r="J46" s="123"/>
      <c r="K46" s="123"/>
      <c r="L46" s="123"/>
      <c r="M46" s="124"/>
      <c r="N46" s="1"/>
      <c r="O46" s="6"/>
      <c r="P46" s="3"/>
      <c r="Q46" s="3"/>
      <c r="R46" s="3"/>
      <c r="S46" s="3"/>
      <c r="T46" s="3"/>
      <c r="U46" s="3"/>
      <c r="V46" s="3"/>
    </row>
    <row r="47" spans="1:22" ht="13.5" thickBot="1">
      <c r="A47" s="5"/>
      <c r="B47" s="12"/>
      <c r="C47" s="1"/>
      <c r="D47" s="91"/>
      <c r="E47" s="92"/>
      <c r="F47" s="92"/>
      <c r="G47" s="92"/>
      <c r="H47" s="92"/>
      <c r="I47" s="92"/>
      <c r="J47" s="92"/>
      <c r="K47" s="92"/>
      <c r="L47" s="92"/>
      <c r="M47" s="94"/>
      <c r="N47" s="1"/>
      <c r="O47" s="6"/>
      <c r="P47" s="3"/>
      <c r="Q47" s="3"/>
      <c r="R47" s="3"/>
      <c r="S47" s="3"/>
      <c r="T47" s="3"/>
      <c r="U47" s="3"/>
      <c r="V47" s="3"/>
    </row>
    <row r="48" spans="1:22" ht="13.5" customHeight="1">
      <c r="A48" s="5"/>
      <c r="B48" s="12"/>
      <c r="C48" s="1"/>
      <c r="D48" s="121"/>
      <c r="E48" s="121"/>
      <c r="F48" s="121"/>
      <c r="G48" s="121"/>
      <c r="H48" s="121"/>
      <c r="I48" s="121"/>
      <c r="J48" s="121"/>
      <c r="K48" s="121"/>
      <c r="L48" s="121"/>
      <c r="M48" s="121"/>
      <c r="N48" s="1"/>
      <c r="O48" s="6"/>
      <c r="P48" s="3"/>
      <c r="Q48" s="3"/>
      <c r="R48" s="3"/>
      <c r="S48" s="3"/>
      <c r="T48" s="3"/>
      <c r="U48" s="3"/>
      <c r="V48" s="3"/>
    </row>
    <row r="49" spans="1:22" ht="12.75">
      <c r="A49" s="5"/>
      <c r="B49" s="12"/>
      <c r="C49" s="1"/>
      <c r="D49" s="1"/>
      <c r="E49" s="1"/>
      <c r="F49" s="1"/>
      <c r="G49" s="1"/>
      <c r="H49" s="1"/>
      <c r="I49" s="1"/>
      <c r="J49" s="1"/>
      <c r="K49" s="1"/>
      <c r="L49" s="1"/>
      <c r="M49" s="1"/>
      <c r="N49" s="24"/>
      <c r="O49" s="25"/>
      <c r="P49" s="3"/>
      <c r="Q49" s="3"/>
      <c r="R49" s="3"/>
      <c r="S49" s="3"/>
      <c r="T49" s="3"/>
      <c r="U49" s="3"/>
      <c r="V49" s="3"/>
    </row>
    <row r="50" spans="1:22" ht="1.5" customHeight="1">
      <c r="A50" s="3"/>
      <c r="B50" s="13"/>
      <c r="C50" s="8"/>
      <c r="D50" s="8"/>
      <c r="E50" s="8"/>
      <c r="F50" s="8"/>
      <c r="G50" s="8"/>
      <c r="H50" s="8"/>
      <c r="I50" s="8"/>
      <c r="J50" s="8"/>
      <c r="K50" s="8"/>
      <c r="L50" s="8"/>
      <c r="M50" s="8"/>
      <c r="N50" s="8"/>
      <c r="O50" s="9"/>
      <c r="P50" s="3"/>
      <c r="Q50" s="3"/>
      <c r="R50" s="3"/>
      <c r="S50" s="3"/>
      <c r="T50" s="3"/>
      <c r="U50" s="3"/>
      <c r="V50" s="3"/>
    </row>
    <row r="51" spans="1:22" ht="12.75">
      <c r="A51" s="3"/>
      <c r="B51" s="3"/>
      <c r="C51" s="3"/>
      <c r="D51" s="3"/>
      <c r="E51" s="3"/>
      <c r="F51" s="3"/>
      <c r="G51" s="3"/>
      <c r="H51" s="3"/>
      <c r="I51" s="3"/>
      <c r="J51" s="3"/>
      <c r="K51" s="3"/>
      <c r="L51" s="3"/>
      <c r="M51" s="3"/>
      <c r="N51" s="3"/>
      <c r="O51" s="3"/>
      <c r="P51" s="3"/>
      <c r="Q51" s="3"/>
      <c r="R51" s="3"/>
      <c r="S51" s="3"/>
      <c r="T51" s="3"/>
      <c r="U51" s="3"/>
      <c r="V51" s="3"/>
    </row>
    <row r="52" spans="1:22" ht="12.75">
      <c r="A52" s="3"/>
      <c r="B52" s="3"/>
      <c r="C52" s="3"/>
      <c r="D52" s="3"/>
      <c r="E52" s="3"/>
      <c r="F52" s="3"/>
      <c r="G52" s="3"/>
      <c r="H52" s="3"/>
      <c r="I52" s="3"/>
      <c r="J52" s="3"/>
      <c r="K52" s="3"/>
      <c r="L52" s="3"/>
      <c r="M52" s="3"/>
      <c r="N52" s="3"/>
      <c r="O52" s="3"/>
      <c r="P52" s="3"/>
      <c r="Q52" s="3"/>
      <c r="R52" s="3"/>
      <c r="S52" s="3"/>
      <c r="T52" s="3"/>
      <c r="U52" s="3"/>
      <c r="V52" s="3"/>
    </row>
    <row r="53" spans="1:22" ht="12.75">
      <c r="A53" s="3"/>
      <c r="B53" s="3"/>
      <c r="C53" s="3"/>
      <c r="D53" s="3"/>
      <c r="E53" s="3"/>
      <c r="F53" s="3"/>
      <c r="G53" s="3"/>
      <c r="H53" s="3"/>
      <c r="I53" s="3"/>
      <c r="J53" s="3"/>
      <c r="K53" s="3"/>
      <c r="L53" s="3"/>
      <c r="M53" s="3"/>
      <c r="N53" s="3"/>
      <c r="O53" s="3"/>
      <c r="P53" s="3"/>
      <c r="Q53" s="3"/>
      <c r="R53" s="3"/>
      <c r="S53" s="3"/>
      <c r="T53" s="3"/>
      <c r="U53" s="3"/>
      <c r="V53" s="3"/>
    </row>
    <row r="54" spans="1:22" ht="12.75">
      <c r="A54" s="3"/>
      <c r="B54" s="3"/>
      <c r="C54" s="3"/>
      <c r="D54" s="3"/>
      <c r="E54" s="3"/>
      <c r="F54" s="3"/>
      <c r="G54" s="3"/>
      <c r="H54" s="3"/>
      <c r="I54" s="3"/>
      <c r="J54" s="3"/>
      <c r="K54" s="3"/>
      <c r="L54" s="3"/>
      <c r="M54" s="3"/>
      <c r="N54" s="3"/>
      <c r="O54" s="3"/>
      <c r="P54" s="3"/>
      <c r="Q54" s="3"/>
      <c r="R54" s="3"/>
      <c r="S54" s="3"/>
      <c r="T54" s="3"/>
      <c r="U54" s="3"/>
      <c r="V54" s="3"/>
    </row>
    <row r="55" spans="1:22" ht="12.75">
      <c r="A55" s="3"/>
      <c r="B55" s="3"/>
      <c r="C55" s="3"/>
      <c r="D55" s="3"/>
      <c r="E55" s="3"/>
      <c r="F55" s="3"/>
      <c r="G55" s="3"/>
      <c r="H55" s="3"/>
      <c r="I55" s="3"/>
      <c r="J55" s="3"/>
      <c r="K55" s="3"/>
      <c r="L55" s="3"/>
      <c r="M55" s="3"/>
      <c r="N55" s="3"/>
      <c r="O55" s="3"/>
      <c r="P55" s="3"/>
      <c r="Q55" s="3"/>
      <c r="R55" s="3"/>
      <c r="S55" s="3"/>
      <c r="T55" s="3"/>
      <c r="U55" s="3"/>
      <c r="V55" s="3"/>
    </row>
    <row r="56" spans="1:22" ht="12.75">
      <c r="A56" s="3"/>
      <c r="B56" s="3"/>
      <c r="C56" s="3"/>
      <c r="D56" s="3"/>
      <c r="E56" s="3"/>
      <c r="F56" s="3"/>
      <c r="G56" s="3"/>
      <c r="H56" s="3"/>
      <c r="I56" s="3"/>
      <c r="J56" s="3"/>
      <c r="K56" s="3"/>
      <c r="L56" s="3"/>
      <c r="M56" s="3"/>
      <c r="N56" s="3"/>
      <c r="O56" s="3"/>
      <c r="P56" s="3"/>
      <c r="Q56" s="3"/>
      <c r="R56" s="3"/>
      <c r="S56" s="3"/>
      <c r="T56" s="3"/>
      <c r="U56" s="3"/>
      <c r="V56" s="3"/>
    </row>
    <row r="57" spans="1:22" ht="12.75">
      <c r="A57" s="3"/>
      <c r="B57" s="3"/>
      <c r="C57" s="3"/>
      <c r="D57" s="3"/>
      <c r="E57" s="3"/>
      <c r="F57" s="3"/>
      <c r="G57" s="3"/>
      <c r="H57" s="3"/>
      <c r="I57" s="3"/>
      <c r="J57" s="3"/>
      <c r="K57" s="3"/>
      <c r="L57" s="3"/>
      <c r="M57" s="3"/>
      <c r="N57" s="3"/>
      <c r="O57" s="3"/>
      <c r="P57" s="3"/>
      <c r="Q57" s="3"/>
      <c r="R57" s="3"/>
      <c r="S57" s="3"/>
      <c r="T57" s="3"/>
      <c r="U57" s="3"/>
      <c r="V57" s="3"/>
    </row>
    <row r="58" spans="1:22" ht="12.75">
      <c r="A58" s="50" t="b">
        <v>1</v>
      </c>
      <c r="B58" s="3"/>
      <c r="C58" s="3"/>
      <c r="D58" s="3"/>
      <c r="E58" s="3"/>
      <c r="F58" s="3"/>
      <c r="G58" s="3"/>
      <c r="H58" s="3"/>
      <c r="I58" s="3"/>
      <c r="J58" s="3"/>
      <c r="K58" s="3"/>
      <c r="L58" s="3"/>
      <c r="M58" s="3"/>
      <c r="N58" s="3"/>
      <c r="O58" s="3"/>
      <c r="P58" s="3"/>
      <c r="Q58" s="3"/>
      <c r="R58" s="3"/>
      <c r="S58" s="3"/>
      <c r="T58" s="3"/>
      <c r="U58" s="3"/>
      <c r="V58" s="3"/>
    </row>
    <row r="59" spans="1:22" ht="12.75">
      <c r="A59" s="3"/>
      <c r="B59" s="3"/>
      <c r="C59" s="3"/>
      <c r="D59" s="3"/>
      <c r="E59" s="3"/>
      <c r="F59" s="3"/>
      <c r="G59" s="3"/>
      <c r="H59" s="3"/>
      <c r="I59" s="3"/>
      <c r="J59" s="3"/>
      <c r="K59" s="3"/>
      <c r="L59" s="3"/>
      <c r="M59" s="3"/>
      <c r="N59" s="3"/>
      <c r="O59" s="3"/>
      <c r="P59" s="3"/>
      <c r="Q59" s="3"/>
      <c r="R59" s="3"/>
      <c r="S59" s="3"/>
      <c r="T59" s="3"/>
      <c r="U59" s="3"/>
      <c r="V59" s="3"/>
    </row>
    <row r="60" spans="1:22" ht="12.75">
      <c r="A60" s="3"/>
      <c r="B60" s="3"/>
      <c r="C60" s="3"/>
      <c r="D60" s="3"/>
      <c r="E60" s="3"/>
      <c r="F60" s="3"/>
      <c r="G60" s="3"/>
      <c r="H60" s="3"/>
      <c r="I60" s="3"/>
      <c r="J60" s="3"/>
      <c r="K60" s="3"/>
      <c r="L60" s="3"/>
      <c r="M60" s="3"/>
      <c r="N60" s="3"/>
      <c r="O60" s="3"/>
      <c r="P60" s="3"/>
      <c r="Q60" s="3"/>
      <c r="R60" s="3"/>
      <c r="S60" s="3"/>
      <c r="T60" s="3"/>
      <c r="U60" s="3"/>
      <c r="V60" s="3"/>
    </row>
    <row r="61" spans="1:22" ht="12.75">
      <c r="A61" s="3"/>
      <c r="B61" s="3"/>
      <c r="C61" s="3"/>
      <c r="D61" s="3"/>
      <c r="E61" s="3"/>
      <c r="F61" s="3"/>
      <c r="G61" s="3"/>
      <c r="H61" s="3"/>
      <c r="I61" s="3"/>
      <c r="J61" s="3"/>
      <c r="K61" s="3"/>
      <c r="L61" s="3"/>
      <c r="M61" s="3"/>
      <c r="N61" s="3"/>
      <c r="O61" s="3"/>
      <c r="P61" s="3"/>
      <c r="Q61" s="3"/>
      <c r="R61" s="3"/>
      <c r="S61" s="3"/>
      <c r="T61" s="3"/>
      <c r="U61" s="3"/>
      <c r="V61" s="3"/>
    </row>
    <row r="62" spans="1:22" ht="12.75">
      <c r="A62" s="3"/>
      <c r="B62" s="3"/>
      <c r="C62" s="3"/>
      <c r="D62" s="3"/>
      <c r="E62" s="3"/>
      <c r="F62" s="3"/>
      <c r="G62" s="3"/>
      <c r="H62" s="3"/>
      <c r="I62" s="3"/>
      <c r="J62" s="3"/>
      <c r="K62" s="3"/>
      <c r="L62" s="3"/>
      <c r="M62" s="3"/>
      <c r="N62" s="3"/>
      <c r="O62" s="3"/>
      <c r="P62" s="3"/>
      <c r="Q62" s="3"/>
      <c r="R62" s="3"/>
      <c r="S62" s="3"/>
      <c r="T62" s="3"/>
      <c r="U62" s="3"/>
      <c r="V62" s="3"/>
    </row>
    <row r="63" spans="1:22" ht="12.75">
      <c r="A63" s="3"/>
      <c r="B63" s="3"/>
      <c r="C63" s="3"/>
      <c r="D63" s="3"/>
      <c r="E63" s="3"/>
      <c r="F63" s="3"/>
      <c r="G63" s="3"/>
      <c r="H63" s="3"/>
      <c r="I63" s="3"/>
      <c r="J63" s="3"/>
      <c r="K63" s="3"/>
      <c r="L63" s="3"/>
      <c r="M63" s="3"/>
      <c r="N63" s="3"/>
      <c r="O63" s="3"/>
      <c r="P63" s="3"/>
      <c r="Q63" s="3"/>
      <c r="R63" s="3"/>
      <c r="S63" s="3"/>
      <c r="T63" s="3"/>
      <c r="U63" s="3"/>
      <c r="V63" s="3"/>
    </row>
    <row r="64" spans="1:22" ht="12.75">
      <c r="A64" s="3"/>
      <c r="B64" s="3"/>
      <c r="C64" s="3"/>
      <c r="D64" s="3"/>
      <c r="E64" s="3"/>
      <c r="F64" s="3"/>
      <c r="G64" s="3"/>
      <c r="H64" s="3"/>
      <c r="I64" s="3"/>
      <c r="J64" s="3"/>
      <c r="K64" s="3"/>
      <c r="L64" s="3"/>
      <c r="M64" s="3"/>
      <c r="N64" s="3"/>
      <c r="O64" s="3"/>
      <c r="P64" s="3"/>
      <c r="Q64" s="3"/>
      <c r="R64" s="3"/>
      <c r="S64" s="3"/>
      <c r="T64" s="3"/>
      <c r="U64" s="3"/>
      <c r="V64" s="3"/>
    </row>
    <row r="65" spans="1:22" ht="12.75">
      <c r="A65" s="3"/>
      <c r="B65" s="3"/>
      <c r="C65" s="3"/>
      <c r="D65" s="3"/>
      <c r="E65" s="3"/>
      <c r="F65" s="3"/>
      <c r="G65" s="3"/>
      <c r="H65" s="3"/>
      <c r="I65" s="3"/>
      <c r="J65" s="3"/>
      <c r="K65" s="3"/>
      <c r="L65" s="3"/>
      <c r="M65" s="3"/>
      <c r="N65" s="3"/>
      <c r="O65" s="3"/>
      <c r="P65" s="3"/>
      <c r="Q65" s="3"/>
      <c r="R65" s="3"/>
      <c r="S65" s="3"/>
      <c r="T65" s="3"/>
      <c r="U65" s="3"/>
      <c r="V65" s="3"/>
    </row>
    <row r="66" spans="1:22" ht="12.75">
      <c r="A66" s="3"/>
      <c r="B66" s="3"/>
      <c r="C66" s="3"/>
      <c r="D66" s="3"/>
      <c r="E66" s="3"/>
      <c r="F66" s="3"/>
      <c r="G66" s="3"/>
      <c r="H66" s="3"/>
      <c r="I66" s="3"/>
      <c r="J66" s="3"/>
      <c r="K66" s="3"/>
      <c r="L66" s="3"/>
      <c r="M66" s="3"/>
      <c r="N66" s="3"/>
      <c r="O66" s="3"/>
      <c r="P66" s="3"/>
      <c r="Q66" s="3"/>
      <c r="R66" s="3"/>
      <c r="S66" s="3"/>
      <c r="T66" s="3"/>
      <c r="U66" s="3"/>
      <c r="V66" s="3"/>
    </row>
    <row r="67" spans="1:22" ht="12.75">
      <c r="A67" s="3"/>
      <c r="B67" s="3"/>
      <c r="C67" s="3"/>
      <c r="D67" s="3"/>
      <c r="E67" s="3"/>
      <c r="F67" s="3"/>
      <c r="G67" s="3"/>
      <c r="H67" s="3"/>
      <c r="I67" s="3"/>
      <c r="J67" s="3"/>
      <c r="K67" s="3"/>
      <c r="L67" s="3"/>
      <c r="M67" s="3"/>
      <c r="N67" s="3"/>
      <c r="O67" s="3"/>
      <c r="P67" s="3"/>
      <c r="Q67" s="3"/>
      <c r="R67" s="3"/>
      <c r="S67" s="3"/>
      <c r="T67" s="3"/>
      <c r="U67" s="3"/>
      <c r="V67" s="3"/>
    </row>
    <row r="68" spans="1:22" ht="12.75">
      <c r="A68" s="3"/>
      <c r="B68" s="3"/>
      <c r="C68" s="3"/>
      <c r="D68" s="3"/>
      <c r="E68" s="3"/>
      <c r="F68" s="3"/>
      <c r="G68" s="3"/>
      <c r="H68" s="3"/>
      <c r="I68" s="3"/>
      <c r="J68" s="3"/>
      <c r="K68" s="3"/>
      <c r="L68" s="3"/>
      <c r="M68" s="3"/>
      <c r="N68" s="3"/>
      <c r="O68" s="3"/>
      <c r="P68" s="3"/>
      <c r="Q68" s="3"/>
      <c r="R68" s="3"/>
      <c r="S68" s="3"/>
      <c r="T68" s="3"/>
      <c r="U68" s="3"/>
      <c r="V68" s="3"/>
    </row>
  </sheetData>
  <mergeCells count="2">
    <mergeCell ref="D48:M48"/>
    <mergeCell ref="D46:M46"/>
  </mergeCells>
  <printOptions horizontalCentered="1"/>
  <pageMargins left="0.75" right="0.75" top="1" bottom="1" header="0.5" footer="0.5"/>
  <pageSetup fitToHeight="1" fitToWidth="1" horizontalDpi="360" verticalDpi="360" orientation="portrait" scale="83" r:id="rId2"/>
  <drawing r:id="rId1"/>
</worksheet>
</file>

<file path=xl/worksheets/sheet2.xml><?xml version="1.0" encoding="utf-8"?>
<worksheet xmlns="http://schemas.openxmlformats.org/spreadsheetml/2006/main" xmlns:r="http://schemas.openxmlformats.org/officeDocument/2006/relationships">
  <sheetPr codeName="Sheet111"/>
  <dimension ref="A1:V143"/>
  <sheetViews>
    <sheetView showGridLines="0" tabSelected="1" zoomScale="90" zoomScaleNormal="90" workbookViewId="0" topLeftCell="A1">
      <selection activeCell="A1" sqref="A1"/>
    </sheetView>
  </sheetViews>
  <sheetFormatPr defaultColWidth="9.7109375" defaultRowHeight="12.75"/>
  <cols>
    <col min="1" max="1" width="3.7109375" style="0" customWidth="1"/>
    <col min="2" max="2" width="0.2890625" style="0" customWidth="1"/>
    <col min="3" max="3" width="3.421875" style="0" customWidth="1"/>
    <col min="4" max="8" width="8.8515625" style="0" customWidth="1"/>
    <col min="9" max="9" width="10.140625" style="0" customWidth="1"/>
    <col min="10" max="10" width="12.00390625" style="0" customWidth="1"/>
    <col min="11" max="11" width="11.421875" style="0" customWidth="1"/>
    <col min="12" max="12" width="9.7109375" style="0" customWidth="1"/>
    <col min="13" max="13" width="11.140625" style="0" customWidth="1"/>
    <col min="14" max="14" width="3.7109375" style="0" customWidth="1"/>
    <col min="15" max="15" width="0.2890625" style="0" customWidth="1"/>
    <col min="16" max="16384" width="8.8515625" style="0" customWidth="1"/>
  </cols>
  <sheetData>
    <row r="1" spans="1:22" ht="17.25" customHeight="1">
      <c r="A1" s="3"/>
      <c r="B1" s="3"/>
      <c r="C1" s="4"/>
      <c r="D1" s="4"/>
      <c r="E1" s="4"/>
      <c r="F1" s="4"/>
      <c r="G1" s="4"/>
      <c r="H1" s="4"/>
      <c r="I1" s="4"/>
      <c r="J1" s="4"/>
      <c r="K1" s="4"/>
      <c r="L1" s="4"/>
      <c r="M1" s="4"/>
      <c r="N1" s="4"/>
      <c r="O1" s="4"/>
      <c r="P1" s="3"/>
      <c r="Q1" s="3"/>
      <c r="R1" s="3"/>
      <c r="S1" s="3"/>
      <c r="T1" s="3"/>
      <c r="U1" s="3"/>
      <c r="V1" s="3"/>
    </row>
    <row r="2" spans="1:22" ht="1.5" customHeight="1">
      <c r="A2" s="3"/>
      <c r="B2" s="10"/>
      <c r="C2" s="11"/>
      <c r="D2" s="11"/>
      <c r="E2" s="11"/>
      <c r="F2" s="11"/>
      <c r="G2" s="11"/>
      <c r="H2" s="11"/>
      <c r="I2" s="11"/>
      <c r="J2" s="11"/>
      <c r="K2" s="11"/>
      <c r="L2" s="11"/>
      <c r="M2" s="11"/>
      <c r="N2" s="11"/>
      <c r="O2" s="7"/>
      <c r="P2" s="3"/>
      <c r="Q2" s="3"/>
      <c r="R2" s="3"/>
      <c r="S2" s="3"/>
      <c r="T2" s="3"/>
      <c r="U2" s="3"/>
      <c r="V2" s="3"/>
    </row>
    <row r="3" spans="1:22" ht="12" customHeight="1" thickBot="1">
      <c r="A3" s="5"/>
      <c r="B3" s="12"/>
      <c r="C3" s="1"/>
      <c r="D3" s="1"/>
      <c r="E3" s="1"/>
      <c r="F3" s="1"/>
      <c r="G3" s="1"/>
      <c r="H3" s="1"/>
      <c r="I3" s="1"/>
      <c r="J3" s="1"/>
      <c r="K3" s="1"/>
      <c r="L3" s="1"/>
      <c r="M3" s="1"/>
      <c r="N3" s="23"/>
      <c r="O3" s="6"/>
      <c r="P3" s="3"/>
      <c r="Q3" s="3"/>
      <c r="R3" s="3"/>
      <c r="S3" s="3"/>
      <c r="T3" s="3"/>
      <c r="U3" s="3"/>
      <c r="V3" s="3"/>
    </row>
    <row r="4" spans="1:22" ht="12.75">
      <c r="A4" s="5"/>
      <c r="B4" s="12"/>
      <c r="C4" s="1"/>
      <c r="D4" s="33"/>
      <c r="E4" s="34"/>
      <c r="F4" s="34"/>
      <c r="G4" s="34"/>
      <c r="H4" s="34"/>
      <c r="I4" s="34"/>
      <c r="J4" s="34"/>
      <c r="K4" s="34"/>
      <c r="L4" s="34"/>
      <c r="M4" s="35"/>
      <c r="N4" s="1"/>
      <c r="O4" s="6"/>
      <c r="P4" s="3"/>
      <c r="Q4" s="3"/>
      <c r="R4" s="3"/>
      <c r="S4" s="3"/>
      <c r="T4" s="3"/>
      <c r="U4" s="3"/>
      <c r="V4" s="3"/>
    </row>
    <row r="5" spans="1:22" ht="12.75">
      <c r="A5" s="5"/>
      <c r="B5" s="12"/>
      <c r="C5" s="1"/>
      <c r="D5" s="36"/>
      <c r="E5" s="1"/>
      <c r="F5" s="1"/>
      <c r="G5" s="1"/>
      <c r="H5" s="1"/>
      <c r="I5" s="1"/>
      <c r="J5" s="1"/>
      <c r="K5" s="1"/>
      <c r="L5" s="1"/>
      <c r="M5" s="37"/>
      <c r="N5" s="1"/>
      <c r="O5" s="6"/>
      <c r="P5" s="3"/>
      <c r="Q5" s="3"/>
      <c r="R5" s="3"/>
      <c r="S5" s="3"/>
      <c r="T5" s="3"/>
      <c r="U5" s="3"/>
      <c r="V5" s="3"/>
    </row>
    <row r="6" spans="1:22" ht="12.75">
      <c r="A6" s="5"/>
      <c r="B6" s="12"/>
      <c r="C6" s="1"/>
      <c r="D6" s="36"/>
      <c r="E6" s="1"/>
      <c r="F6" s="1"/>
      <c r="G6" s="1"/>
      <c r="H6" s="1"/>
      <c r="I6" s="1"/>
      <c r="J6" s="1"/>
      <c r="K6" s="1"/>
      <c r="L6" s="1"/>
      <c r="M6" s="37"/>
      <c r="N6" s="1"/>
      <c r="O6" s="6"/>
      <c r="P6" s="3"/>
      <c r="Q6" s="3"/>
      <c r="R6" s="3"/>
      <c r="S6" s="3"/>
      <c r="T6" s="3"/>
      <c r="U6" s="3"/>
      <c r="V6" s="3"/>
    </row>
    <row r="7" spans="1:22" ht="12.75">
      <c r="A7" s="5"/>
      <c r="B7" s="12"/>
      <c r="C7" s="1"/>
      <c r="D7" s="36"/>
      <c r="E7" s="1"/>
      <c r="F7" s="1"/>
      <c r="G7" s="1"/>
      <c r="H7" s="1"/>
      <c r="I7" s="1"/>
      <c r="J7" s="1"/>
      <c r="K7" s="1"/>
      <c r="L7" s="1"/>
      <c r="M7" s="37"/>
      <c r="N7" s="1"/>
      <c r="O7" s="6"/>
      <c r="P7" s="3"/>
      <c r="Q7" s="3"/>
      <c r="R7" s="3"/>
      <c r="S7" s="3"/>
      <c r="T7" s="3"/>
      <c r="U7" s="3"/>
      <c r="V7" s="3"/>
    </row>
    <row r="8" spans="1:22" ht="12.75">
      <c r="A8" s="5"/>
      <c r="B8" s="12"/>
      <c r="C8" s="1"/>
      <c r="D8" s="36"/>
      <c r="E8" s="1"/>
      <c r="F8" s="1"/>
      <c r="G8" s="1"/>
      <c r="H8" s="1"/>
      <c r="I8" s="1"/>
      <c r="J8" s="1"/>
      <c r="K8" s="1"/>
      <c r="L8" s="1"/>
      <c r="M8" s="37"/>
      <c r="N8" s="1"/>
      <c r="O8" s="6"/>
      <c r="P8" s="3"/>
      <c r="Q8" s="3"/>
      <c r="R8" s="3"/>
      <c r="S8" s="3"/>
      <c r="T8" s="3"/>
      <c r="U8" s="3"/>
      <c r="V8" s="3"/>
    </row>
    <row r="9" spans="1:22" ht="13.5" thickBot="1">
      <c r="A9" s="5"/>
      <c r="B9" s="12"/>
      <c r="C9" s="1"/>
      <c r="D9" s="38"/>
      <c r="E9" s="39"/>
      <c r="F9" s="39"/>
      <c r="G9" s="39"/>
      <c r="H9" s="39"/>
      <c r="I9" s="39"/>
      <c r="J9" s="39"/>
      <c r="K9" s="39"/>
      <c r="L9" s="39"/>
      <c r="M9" s="40"/>
      <c r="N9" s="1"/>
      <c r="O9" s="6"/>
      <c r="P9" s="3"/>
      <c r="Q9" s="3"/>
      <c r="R9" s="3"/>
      <c r="S9" s="3"/>
      <c r="T9" s="3"/>
      <c r="U9" s="3"/>
      <c r="V9" s="3"/>
    </row>
    <row r="10" spans="1:22" ht="12.75">
      <c r="A10" s="5"/>
      <c r="B10" s="12"/>
      <c r="C10" s="1"/>
      <c r="D10" s="74"/>
      <c r="E10" s="75"/>
      <c r="F10" s="75"/>
      <c r="G10" s="75"/>
      <c r="H10" s="75"/>
      <c r="I10" s="75"/>
      <c r="J10" s="75"/>
      <c r="K10" s="75"/>
      <c r="L10" s="75"/>
      <c r="M10" s="76"/>
      <c r="N10" s="1"/>
      <c r="O10" s="6"/>
      <c r="P10" s="3"/>
      <c r="Q10" s="3"/>
      <c r="R10" s="3"/>
      <c r="S10" s="3"/>
      <c r="T10" s="3"/>
      <c r="U10" s="3"/>
      <c r="V10" s="3"/>
    </row>
    <row r="11" spans="1:22" ht="12.75">
      <c r="A11" s="5"/>
      <c r="B11" s="12"/>
      <c r="C11" s="1"/>
      <c r="D11" s="80"/>
      <c r="E11" s="68"/>
      <c r="F11" s="68"/>
      <c r="G11" s="68"/>
      <c r="H11" s="81"/>
      <c r="I11" s="81"/>
      <c r="J11" s="83"/>
      <c r="K11" s="83"/>
      <c r="L11" s="83"/>
      <c r="M11" s="82"/>
      <c r="N11" s="1"/>
      <c r="O11" s="6"/>
      <c r="P11" s="3"/>
      <c r="Q11" s="3"/>
      <c r="R11" s="3"/>
      <c r="S11" s="3"/>
      <c r="T11" s="3"/>
      <c r="U11" s="3"/>
      <c r="V11" s="3"/>
    </row>
    <row r="12" spans="1:22" ht="12.75">
      <c r="A12" s="5"/>
      <c r="B12" s="12"/>
      <c r="C12" s="1"/>
      <c r="D12" s="80"/>
      <c r="E12" s="42" t="s">
        <v>55</v>
      </c>
      <c r="F12" s="68"/>
      <c r="G12" s="68"/>
      <c r="H12" s="81"/>
      <c r="I12" s="81"/>
      <c r="J12" s="83"/>
      <c r="K12" s="83"/>
      <c r="L12" s="83"/>
      <c r="M12" s="82"/>
      <c r="N12" s="1"/>
      <c r="O12" s="6"/>
      <c r="P12" s="3"/>
      <c r="Q12" s="3"/>
      <c r="R12" s="3"/>
      <c r="S12" s="3"/>
      <c r="T12" s="3"/>
      <c r="U12" s="3"/>
      <c r="V12" s="3"/>
    </row>
    <row r="13" spans="1:22" ht="12.75">
      <c r="A13" s="5"/>
      <c r="B13" s="12"/>
      <c r="C13" s="1"/>
      <c r="D13" s="80"/>
      <c r="E13" s="15" t="s">
        <v>56</v>
      </c>
      <c r="F13" s="68"/>
      <c r="G13" s="68" t="s">
        <v>57</v>
      </c>
      <c r="H13" s="68"/>
      <c r="I13" s="68"/>
      <c r="J13" s="68"/>
      <c r="K13" s="68"/>
      <c r="L13" s="68"/>
      <c r="M13" s="82"/>
      <c r="N13" s="1"/>
      <c r="O13" s="6"/>
      <c r="P13" s="3"/>
      <c r="Q13" s="3"/>
      <c r="R13" s="3"/>
      <c r="S13" s="3"/>
      <c r="T13" s="3"/>
      <c r="U13" s="3"/>
      <c r="V13" s="3"/>
    </row>
    <row r="14" spans="1:22" ht="12.75">
      <c r="A14" s="5"/>
      <c r="B14" s="12"/>
      <c r="C14" s="1"/>
      <c r="D14" s="80"/>
      <c r="E14" s="15" t="s">
        <v>58</v>
      </c>
      <c r="F14" s="68"/>
      <c r="G14" s="68" t="s">
        <v>83</v>
      </c>
      <c r="H14" s="68"/>
      <c r="I14" s="68"/>
      <c r="J14" s="84"/>
      <c r="K14" s="84"/>
      <c r="L14" s="84"/>
      <c r="M14" s="82"/>
      <c r="N14" s="1"/>
      <c r="O14" s="6"/>
      <c r="P14" s="3"/>
      <c r="Q14" s="3"/>
      <c r="R14" s="3"/>
      <c r="S14" s="3"/>
      <c r="T14" s="3"/>
      <c r="U14" s="3"/>
      <c r="V14" s="3"/>
    </row>
    <row r="15" spans="1:22" ht="12.75">
      <c r="A15" s="5"/>
      <c r="B15" s="12"/>
      <c r="C15" s="1"/>
      <c r="D15" s="80"/>
      <c r="E15" s="15"/>
      <c r="F15" s="68"/>
      <c r="G15" s="68" t="s">
        <v>59</v>
      </c>
      <c r="H15" s="68"/>
      <c r="I15" s="68"/>
      <c r="J15" s="84"/>
      <c r="K15" s="84"/>
      <c r="L15" s="84"/>
      <c r="M15" s="82"/>
      <c r="N15" s="1"/>
      <c r="O15" s="6"/>
      <c r="P15" s="3"/>
      <c r="Q15" s="3"/>
      <c r="R15" s="3"/>
      <c r="S15" s="3"/>
      <c r="T15" s="3"/>
      <c r="U15" s="3"/>
      <c r="V15" s="3"/>
    </row>
    <row r="16" spans="1:22" ht="12.75">
      <c r="A16" s="5"/>
      <c r="B16" s="12"/>
      <c r="C16" s="1"/>
      <c r="D16" s="80"/>
      <c r="E16" s="15" t="s">
        <v>54</v>
      </c>
      <c r="F16" s="14"/>
      <c r="G16" s="68" t="s">
        <v>82</v>
      </c>
      <c r="H16" s="81"/>
      <c r="I16" s="81"/>
      <c r="J16" s="85"/>
      <c r="K16" s="85"/>
      <c r="L16" s="85"/>
      <c r="M16" s="82"/>
      <c r="N16" s="1"/>
      <c r="O16" s="6"/>
      <c r="P16" s="3"/>
      <c r="Q16" s="3"/>
      <c r="R16" s="3"/>
      <c r="S16" s="3"/>
      <c r="T16" s="3"/>
      <c r="U16" s="3"/>
      <c r="V16" s="3"/>
    </row>
    <row r="17" spans="1:22" ht="12.75">
      <c r="A17" s="5"/>
      <c r="B17" s="12"/>
      <c r="C17" s="1"/>
      <c r="D17" s="80"/>
      <c r="E17" s="15" t="s">
        <v>60</v>
      </c>
      <c r="F17" s="14"/>
      <c r="G17" s="68" t="s">
        <v>61</v>
      </c>
      <c r="H17" s="81"/>
      <c r="I17" s="81"/>
      <c r="J17" s="85"/>
      <c r="K17" s="85"/>
      <c r="L17" s="85"/>
      <c r="M17" s="82"/>
      <c r="N17" s="1"/>
      <c r="O17" s="6"/>
      <c r="P17" s="3"/>
      <c r="Q17" s="3"/>
      <c r="R17" s="3"/>
      <c r="S17" s="3"/>
      <c r="T17" s="3"/>
      <c r="U17" s="3"/>
      <c r="V17" s="3"/>
    </row>
    <row r="18" spans="1:22" ht="12.75">
      <c r="A18" s="5"/>
      <c r="B18" s="12"/>
      <c r="C18" s="1"/>
      <c r="D18" s="80"/>
      <c r="E18" s="15" t="s">
        <v>62</v>
      </c>
      <c r="F18" s="15"/>
      <c r="G18" s="68" t="s">
        <v>81</v>
      </c>
      <c r="H18" s="68"/>
      <c r="I18" s="68"/>
      <c r="J18" s="86"/>
      <c r="K18" s="86"/>
      <c r="L18" s="86"/>
      <c r="M18" s="87"/>
      <c r="N18" s="2"/>
      <c r="O18" s="6"/>
      <c r="P18" s="3"/>
      <c r="Q18" s="3"/>
      <c r="R18" s="3"/>
      <c r="S18" s="3"/>
      <c r="T18" s="3"/>
      <c r="U18" s="3"/>
      <c r="V18" s="3"/>
    </row>
    <row r="19" spans="1:22" ht="12.75">
      <c r="A19" s="5"/>
      <c r="B19" s="12"/>
      <c r="C19" s="1"/>
      <c r="D19" s="80"/>
      <c r="E19" s="41"/>
      <c r="F19" s="41"/>
      <c r="G19" s="68"/>
      <c r="H19" s="85"/>
      <c r="I19" s="68"/>
      <c r="J19" s="68"/>
      <c r="K19" s="68"/>
      <c r="L19" s="68"/>
      <c r="M19" s="82"/>
      <c r="N19" s="1"/>
      <c r="O19" s="6"/>
      <c r="P19" s="3"/>
      <c r="Q19" s="3"/>
      <c r="R19" s="3"/>
      <c r="S19" s="3"/>
      <c r="T19" s="3"/>
      <c r="U19" s="3"/>
      <c r="V19" s="3"/>
    </row>
    <row r="20" spans="1:22" ht="12.75">
      <c r="A20" s="5"/>
      <c r="B20" s="12"/>
      <c r="C20" s="1"/>
      <c r="D20" s="80"/>
      <c r="E20" s="51"/>
      <c r="F20" s="41"/>
      <c r="G20" s="68"/>
      <c r="H20" s="85"/>
      <c r="I20" s="68"/>
      <c r="J20" s="68"/>
      <c r="K20" s="68"/>
      <c r="L20" s="68"/>
      <c r="M20" s="82"/>
      <c r="N20" s="1"/>
      <c r="O20" s="6"/>
      <c r="P20" s="3"/>
      <c r="Q20" s="3"/>
      <c r="R20" s="3"/>
      <c r="S20" s="3"/>
      <c r="T20" s="3"/>
      <c r="U20" s="3"/>
      <c r="V20" s="3"/>
    </row>
    <row r="21" spans="1:22" ht="12.75">
      <c r="A21" s="5"/>
      <c r="B21" s="12"/>
      <c r="C21" s="1"/>
      <c r="D21" s="80"/>
      <c r="E21" s="52" t="s">
        <v>52</v>
      </c>
      <c r="F21" s="41"/>
      <c r="G21" s="68"/>
      <c r="H21" s="85"/>
      <c r="I21" s="68"/>
      <c r="J21" s="68"/>
      <c r="K21" s="68"/>
      <c r="L21" s="68"/>
      <c r="M21" s="82"/>
      <c r="N21" s="1"/>
      <c r="O21" s="6"/>
      <c r="P21" s="3"/>
      <c r="Q21" s="3"/>
      <c r="R21" s="3"/>
      <c r="S21" s="3"/>
      <c r="T21" s="3"/>
      <c r="U21" s="3"/>
      <c r="V21" s="3"/>
    </row>
    <row r="22" spans="1:22" ht="12.75">
      <c r="A22" s="5"/>
      <c r="B22" s="12"/>
      <c r="C22" s="1"/>
      <c r="D22" s="80"/>
      <c r="E22" s="65" t="s">
        <v>117</v>
      </c>
      <c r="F22" s="41"/>
      <c r="G22" s="68"/>
      <c r="H22" s="85"/>
      <c r="I22" s="68"/>
      <c r="J22" s="68"/>
      <c r="K22" s="68"/>
      <c r="L22" s="68"/>
      <c r="M22" s="82"/>
      <c r="N22" s="1"/>
      <c r="O22" s="6"/>
      <c r="P22" s="3"/>
      <c r="Q22" s="3"/>
      <c r="R22" s="3"/>
      <c r="S22" s="3"/>
      <c r="T22" s="3"/>
      <c r="U22" s="3"/>
      <c r="V22" s="3"/>
    </row>
    <row r="23" spans="1:22" ht="12.75">
      <c r="A23" s="5"/>
      <c r="B23" s="12"/>
      <c r="C23" s="1"/>
      <c r="D23" s="80"/>
      <c r="E23" s="65" t="s">
        <v>120</v>
      </c>
      <c r="F23" s="41"/>
      <c r="G23" s="68"/>
      <c r="H23" s="85"/>
      <c r="I23" s="68"/>
      <c r="J23" s="68"/>
      <c r="K23" s="68"/>
      <c r="L23" s="68"/>
      <c r="M23" s="82"/>
      <c r="N23" s="1"/>
      <c r="O23" s="6"/>
      <c r="P23" s="3"/>
      <c r="Q23" s="3"/>
      <c r="R23" s="3"/>
      <c r="S23" s="3"/>
      <c r="T23" s="3"/>
      <c r="U23" s="3"/>
      <c r="V23" s="3"/>
    </row>
    <row r="24" spans="1:22" ht="12.75">
      <c r="A24" s="5"/>
      <c r="B24" s="12"/>
      <c r="C24" s="1"/>
      <c r="D24" s="80"/>
      <c r="E24" s="65" t="s">
        <v>118</v>
      </c>
      <c r="F24" s="41"/>
      <c r="G24" s="68"/>
      <c r="H24" s="85"/>
      <c r="I24" s="68"/>
      <c r="J24" s="68"/>
      <c r="K24" s="68"/>
      <c r="L24" s="68"/>
      <c r="M24" s="82"/>
      <c r="N24" s="1"/>
      <c r="O24" s="6"/>
      <c r="P24" s="3"/>
      <c r="Q24" s="3"/>
      <c r="R24" s="3"/>
      <c r="S24" s="3"/>
      <c r="T24" s="3"/>
      <c r="U24" s="3"/>
      <c r="V24" s="3"/>
    </row>
    <row r="25" spans="1:22" ht="12.75">
      <c r="A25" s="5"/>
      <c r="B25" s="12"/>
      <c r="C25" s="1"/>
      <c r="D25" s="80"/>
      <c r="E25" s="65" t="s">
        <v>119</v>
      </c>
      <c r="F25" s="41"/>
      <c r="G25" s="68"/>
      <c r="H25" s="85"/>
      <c r="I25" s="68"/>
      <c r="J25" s="68"/>
      <c r="K25" s="68"/>
      <c r="L25" s="68"/>
      <c r="M25" s="82"/>
      <c r="N25" s="1"/>
      <c r="O25" s="6"/>
      <c r="P25" s="3"/>
      <c r="Q25" s="3"/>
      <c r="R25" s="3"/>
      <c r="S25" s="3"/>
      <c r="T25" s="3"/>
      <c r="U25" s="3"/>
      <c r="V25" s="3"/>
    </row>
    <row r="26" spans="1:22" ht="12.75">
      <c r="A26" s="5"/>
      <c r="B26" s="12"/>
      <c r="C26" s="1"/>
      <c r="D26" s="80"/>
      <c r="E26" s="65" t="s">
        <v>0</v>
      </c>
      <c r="F26" s="41"/>
      <c r="G26" s="68"/>
      <c r="H26" s="85"/>
      <c r="I26" s="68"/>
      <c r="J26" s="68"/>
      <c r="K26" s="68"/>
      <c r="L26" s="68"/>
      <c r="M26" s="82"/>
      <c r="N26" s="1"/>
      <c r="O26" s="6"/>
      <c r="P26" s="3"/>
      <c r="Q26" s="3"/>
      <c r="R26" s="3"/>
      <c r="S26" s="3"/>
      <c r="T26" s="3"/>
      <c r="U26" s="3"/>
      <c r="V26" s="3"/>
    </row>
    <row r="27" spans="1:22" ht="12.75">
      <c r="A27" s="5"/>
      <c r="B27" s="12"/>
      <c r="C27" s="1"/>
      <c r="D27" s="80"/>
      <c r="E27" s="54"/>
      <c r="F27" s="41"/>
      <c r="G27" s="68"/>
      <c r="H27" s="85"/>
      <c r="I27" s="68"/>
      <c r="J27" s="68"/>
      <c r="K27" s="68"/>
      <c r="L27" s="68"/>
      <c r="M27" s="82"/>
      <c r="N27" s="1"/>
      <c r="O27" s="6"/>
      <c r="P27" s="3"/>
      <c r="Q27" s="3"/>
      <c r="R27" s="3"/>
      <c r="S27" s="3"/>
      <c r="T27" s="3"/>
      <c r="U27" s="3"/>
      <c r="V27" s="3"/>
    </row>
    <row r="28" spans="1:22" ht="12.75">
      <c r="A28" s="5"/>
      <c r="B28" s="12"/>
      <c r="C28" s="1"/>
      <c r="D28" s="80"/>
      <c r="E28" s="65" t="s">
        <v>107</v>
      </c>
      <c r="F28" s="41"/>
      <c r="G28" s="68"/>
      <c r="H28" s="85"/>
      <c r="I28" s="68"/>
      <c r="J28" s="68"/>
      <c r="K28" s="68"/>
      <c r="L28" s="68"/>
      <c r="M28" s="82"/>
      <c r="N28" s="1"/>
      <c r="O28" s="6"/>
      <c r="P28" s="3"/>
      <c r="Q28" s="3"/>
      <c r="R28" s="3"/>
      <c r="S28" s="3"/>
      <c r="T28" s="3"/>
      <c r="U28" s="3"/>
      <c r="V28" s="3"/>
    </row>
    <row r="29" spans="1:22" ht="12.75">
      <c r="A29" s="5"/>
      <c r="B29" s="12"/>
      <c r="C29" s="1"/>
      <c r="D29" s="80"/>
      <c r="E29" s="65" t="s">
        <v>106</v>
      </c>
      <c r="F29" s="41"/>
      <c r="G29" s="68"/>
      <c r="H29" s="85"/>
      <c r="I29" s="68"/>
      <c r="J29" s="68"/>
      <c r="K29" s="68"/>
      <c r="L29" s="68"/>
      <c r="M29" s="82"/>
      <c r="N29" s="1"/>
      <c r="O29" s="6"/>
      <c r="P29" s="3"/>
      <c r="Q29" s="3"/>
      <c r="R29" s="3"/>
      <c r="S29" s="3"/>
      <c r="T29" s="3"/>
      <c r="U29" s="3"/>
      <c r="V29" s="3"/>
    </row>
    <row r="30" spans="1:22" ht="12.75">
      <c r="A30" s="5"/>
      <c r="B30" s="12"/>
      <c r="C30" s="1"/>
      <c r="D30" s="80"/>
      <c r="E30" s="65" t="s">
        <v>144</v>
      </c>
      <c r="F30" s="41"/>
      <c r="G30" s="68"/>
      <c r="H30" s="85"/>
      <c r="I30" s="68"/>
      <c r="J30" s="68"/>
      <c r="K30" s="68"/>
      <c r="L30" s="68"/>
      <c r="M30" s="82"/>
      <c r="N30" s="1"/>
      <c r="O30" s="6"/>
      <c r="P30" s="3"/>
      <c r="Q30" s="3"/>
      <c r="R30" s="3"/>
      <c r="S30" s="3"/>
      <c r="T30" s="3"/>
      <c r="U30" s="3"/>
      <c r="V30" s="3"/>
    </row>
    <row r="31" spans="1:22" ht="12.75">
      <c r="A31" s="5"/>
      <c r="B31" s="12"/>
      <c r="C31" s="1"/>
      <c r="D31" s="80"/>
      <c r="E31" s="65" t="s">
        <v>108</v>
      </c>
      <c r="F31" s="41"/>
      <c r="G31" s="68"/>
      <c r="H31" s="85"/>
      <c r="I31" s="68"/>
      <c r="J31" s="68"/>
      <c r="K31" s="68"/>
      <c r="L31" s="68"/>
      <c r="M31" s="82"/>
      <c r="N31" s="1"/>
      <c r="O31" s="6"/>
      <c r="P31" s="3"/>
      <c r="Q31" s="3"/>
      <c r="R31" s="3"/>
      <c r="S31" s="3"/>
      <c r="T31" s="3"/>
      <c r="U31" s="3"/>
      <c r="V31" s="3"/>
    </row>
    <row r="32" spans="1:22" ht="12.75">
      <c r="A32" s="5"/>
      <c r="B32" s="12"/>
      <c r="C32" s="1"/>
      <c r="D32" s="80"/>
      <c r="E32" s="54" t="s">
        <v>109</v>
      </c>
      <c r="F32" s="41"/>
      <c r="G32" s="68"/>
      <c r="H32" s="85"/>
      <c r="I32" s="68"/>
      <c r="J32" s="68"/>
      <c r="K32" s="68"/>
      <c r="L32" s="68"/>
      <c r="M32" s="82"/>
      <c r="N32" s="1"/>
      <c r="O32" s="6"/>
      <c r="P32" s="3"/>
      <c r="Q32" s="3"/>
      <c r="R32" s="3"/>
      <c r="S32" s="3"/>
      <c r="T32" s="3"/>
      <c r="U32" s="3"/>
      <c r="V32" s="3"/>
    </row>
    <row r="33" spans="1:22" ht="12.75">
      <c r="A33" s="5"/>
      <c r="B33" s="12"/>
      <c r="C33" s="1"/>
      <c r="D33" s="80"/>
      <c r="E33" s="54" t="s">
        <v>110</v>
      </c>
      <c r="F33" s="41"/>
      <c r="G33" s="68"/>
      <c r="H33" s="85"/>
      <c r="I33" s="68"/>
      <c r="J33" s="68"/>
      <c r="K33" s="68"/>
      <c r="L33" s="68"/>
      <c r="M33" s="82"/>
      <c r="N33" s="1"/>
      <c r="O33" s="6"/>
      <c r="P33" s="3"/>
      <c r="Q33" s="3"/>
      <c r="R33" s="3"/>
      <c r="S33" s="3"/>
      <c r="T33" s="3"/>
      <c r="U33" s="3"/>
      <c r="V33" s="3"/>
    </row>
    <row r="34" spans="1:22" ht="12.75">
      <c r="A34" s="5"/>
      <c r="B34" s="12"/>
      <c r="C34" s="1"/>
      <c r="D34" s="80"/>
      <c r="E34" s="41"/>
      <c r="F34" s="41"/>
      <c r="G34" s="68"/>
      <c r="H34" s="85"/>
      <c r="I34" s="68"/>
      <c r="J34" s="85"/>
      <c r="K34" s="85"/>
      <c r="L34" s="85"/>
      <c r="M34" s="82"/>
      <c r="N34" s="1"/>
      <c r="O34" s="6"/>
      <c r="P34" s="3"/>
      <c r="Q34" s="3"/>
      <c r="R34" s="3"/>
      <c r="S34" s="3"/>
      <c r="T34" s="3"/>
      <c r="U34" s="3"/>
      <c r="V34" s="3"/>
    </row>
    <row r="35" spans="1:22" ht="12.75">
      <c r="A35" s="5"/>
      <c r="B35" s="12"/>
      <c r="C35" s="1"/>
      <c r="D35" s="80"/>
      <c r="E35" s="15"/>
      <c r="F35" s="15"/>
      <c r="G35" s="68"/>
      <c r="H35" s="85"/>
      <c r="I35" s="68"/>
      <c r="J35" s="84"/>
      <c r="K35" s="84"/>
      <c r="L35" s="84"/>
      <c r="M35" s="82"/>
      <c r="N35" s="1"/>
      <c r="O35" s="6"/>
      <c r="P35" s="3"/>
      <c r="Q35" s="3"/>
      <c r="R35" s="3"/>
      <c r="S35" s="3"/>
      <c r="T35" s="3"/>
      <c r="U35" s="3"/>
      <c r="V35" s="3"/>
    </row>
    <row r="36" spans="1:22" ht="12.75">
      <c r="A36" s="5"/>
      <c r="B36" s="12"/>
      <c r="C36" s="1"/>
      <c r="D36" s="80"/>
      <c r="E36" s="42" t="s">
        <v>67</v>
      </c>
      <c r="F36" s="15"/>
      <c r="G36" s="68"/>
      <c r="H36" s="88"/>
      <c r="I36" s="89"/>
      <c r="J36" s="85"/>
      <c r="K36" s="85"/>
      <c r="L36" s="85"/>
      <c r="M36" s="82"/>
      <c r="N36" s="1"/>
      <c r="O36" s="6"/>
      <c r="P36" s="3"/>
      <c r="Q36" s="3"/>
      <c r="R36" s="3"/>
      <c r="S36" s="3"/>
      <c r="T36" s="3"/>
      <c r="U36" s="3"/>
      <c r="V36" s="3"/>
    </row>
    <row r="37" spans="1:22" ht="12.75">
      <c r="A37" s="5"/>
      <c r="B37" s="12"/>
      <c r="C37" s="1"/>
      <c r="D37" s="80"/>
      <c r="E37" s="15" t="s">
        <v>24</v>
      </c>
      <c r="F37" s="15"/>
      <c r="G37" s="68"/>
      <c r="H37" s="88"/>
      <c r="I37" s="89"/>
      <c r="J37" s="85"/>
      <c r="K37" s="85"/>
      <c r="L37" s="85"/>
      <c r="M37" s="82"/>
      <c r="N37" s="1"/>
      <c r="O37" s="6"/>
      <c r="P37" s="3"/>
      <c r="Q37" s="3"/>
      <c r="R37" s="3"/>
      <c r="S37" s="3"/>
      <c r="T37" s="3"/>
      <c r="U37" s="3"/>
      <c r="V37" s="3"/>
    </row>
    <row r="38" spans="1:22" ht="12.75">
      <c r="A38" s="5"/>
      <c r="B38" s="12"/>
      <c r="C38" s="1"/>
      <c r="D38" s="80"/>
      <c r="E38" s="42"/>
      <c r="F38" s="15"/>
      <c r="G38" s="68"/>
      <c r="H38" s="88"/>
      <c r="I38" s="89"/>
      <c r="J38" s="85"/>
      <c r="K38" s="85"/>
      <c r="L38" s="85"/>
      <c r="M38" s="82"/>
      <c r="N38" s="1"/>
      <c r="O38" s="6"/>
      <c r="P38" s="3"/>
      <c r="Q38" s="3"/>
      <c r="R38" s="3"/>
      <c r="S38" s="3"/>
      <c r="T38" s="3"/>
      <c r="U38" s="3"/>
      <c r="V38" s="3"/>
    </row>
    <row r="39" spans="1:22" ht="12.75">
      <c r="A39" s="5"/>
      <c r="B39" s="12"/>
      <c r="C39" s="1"/>
      <c r="D39" s="80"/>
      <c r="E39" s="15" t="s">
        <v>73</v>
      </c>
      <c r="F39" s="16"/>
      <c r="G39" s="68"/>
      <c r="H39" s="68"/>
      <c r="I39" s="68"/>
      <c r="J39" s="68"/>
      <c r="K39" s="68"/>
      <c r="L39" s="68"/>
      <c r="M39" s="82"/>
      <c r="N39" s="1"/>
      <c r="O39" s="6"/>
      <c r="P39" s="3"/>
      <c r="Q39" s="3"/>
      <c r="R39" s="3"/>
      <c r="S39" s="3"/>
      <c r="T39" s="3"/>
      <c r="U39" s="3"/>
      <c r="V39" s="3"/>
    </row>
    <row r="40" spans="1:22" ht="12.75">
      <c r="A40" s="5"/>
      <c r="B40" s="12"/>
      <c r="C40" s="1"/>
      <c r="D40" s="80"/>
      <c r="E40" s="15" t="s">
        <v>111</v>
      </c>
      <c r="F40" s="15"/>
      <c r="G40" s="68"/>
      <c r="H40" s="86"/>
      <c r="I40" s="90"/>
      <c r="J40" s="68"/>
      <c r="K40" s="68"/>
      <c r="L40" s="68"/>
      <c r="M40" s="82"/>
      <c r="N40" s="1"/>
      <c r="O40" s="6"/>
      <c r="P40" s="3"/>
      <c r="Q40" s="3"/>
      <c r="R40" s="3"/>
      <c r="S40" s="3"/>
      <c r="T40" s="3"/>
      <c r="U40" s="3"/>
      <c r="V40" s="3"/>
    </row>
    <row r="41" spans="1:22" ht="12.75">
      <c r="A41" s="5"/>
      <c r="B41" s="12"/>
      <c r="C41" s="1"/>
      <c r="D41" s="80"/>
      <c r="E41" s="15" t="s">
        <v>112</v>
      </c>
      <c r="F41" s="15"/>
      <c r="G41" s="68"/>
      <c r="H41" s="86"/>
      <c r="I41" s="90"/>
      <c r="J41" s="68"/>
      <c r="K41" s="68"/>
      <c r="L41" s="68"/>
      <c r="M41" s="82"/>
      <c r="N41" s="1"/>
      <c r="O41" s="6"/>
      <c r="P41" s="3"/>
      <c r="Q41" s="3"/>
      <c r="R41" s="3"/>
      <c r="S41" s="3"/>
      <c r="T41" s="3"/>
      <c r="U41" s="3"/>
      <c r="V41" s="3"/>
    </row>
    <row r="42" spans="1:22" ht="12.75">
      <c r="A42" s="5"/>
      <c r="B42" s="12"/>
      <c r="C42" s="1"/>
      <c r="D42" s="80"/>
      <c r="E42" s="15"/>
      <c r="F42" s="15"/>
      <c r="G42" s="68"/>
      <c r="H42" s="86"/>
      <c r="I42" s="90"/>
      <c r="J42" s="68"/>
      <c r="K42" s="68"/>
      <c r="L42" s="68"/>
      <c r="M42" s="82"/>
      <c r="N42" s="1"/>
      <c r="O42" s="6"/>
      <c r="P42" s="3"/>
      <c r="Q42" s="3"/>
      <c r="R42" s="3"/>
      <c r="S42" s="3"/>
      <c r="T42" s="3"/>
      <c r="U42" s="3"/>
      <c r="V42" s="3"/>
    </row>
    <row r="43" spans="1:22" ht="12.75">
      <c r="A43" s="5"/>
      <c r="B43" s="12"/>
      <c r="C43" s="1"/>
      <c r="D43" s="80"/>
      <c r="E43" s="15" t="s">
        <v>58</v>
      </c>
      <c r="F43" s="15"/>
      <c r="G43" s="68" t="s">
        <v>74</v>
      </c>
      <c r="H43" s="86"/>
      <c r="I43" s="90"/>
      <c r="J43" s="68"/>
      <c r="K43" s="68"/>
      <c r="L43" s="68"/>
      <c r="M43" s="82"/>
      <c r="N43" s="1"/>
      <c r="O43" s="6"/>
      <c r="P43" s="3"/>
      <c r="Q43" s="3"/>
      <c r="R43" s="3"/>
      <c r="S43" s="3"/>
      <c r="T43" s="3"/>
      <c r="U43" s="3"/>
      <c r="V43" s="3"/>
    </row>
    <row r="44" spans="1:22" ht="12.75">
      <c r="A44" s="5"/>
      <c r="B44" s="12"/>
      <c r="C44" s="1"/>
      <c r="D44" s="80"/>
      <c r="E44" s="15"/>
      <c r="F44" s="15"/>
      <c r="G44" s="68" t="s">
        <v>75</v>
      </c>
      <c r="H44" s="86"/>
      <c r="I44" s="90"/>
      <c r="J44" s="68"/>
      <c r="K44" s="68"/>
      <c r="L44" s="68"/>
      <c r="M44" s="82"/>
      <c r="N44" s="1"/>
      <c r="O44" s="6"/>
      <c r="P44" s="3"/>
      <c r="Q44" s="3"/>
      <c r="R44" s="3"/>
      <c r="S44" s="3"/>
      <c r="T44" s="3"/>
      <c r="U44" s="3"/>
      <c r="V44" s="3"/>
    </row>
    <row r="45" spans="1:22" ht="12.75">
      <c r="A45" s="5"/>
      <c r="B45" s="12"/>
      <c r="C45" s="1"/>
      <c r="D45" s="80"/>
      <c r="E45" s="15"/>
      <c r="F45" s="15"/>
      <c r="G45" s="68" t="s">
        <v>76</v>
      </c>
      <c r="H45" s="86"/>
      <c r="I45" s="90"/>
      <c r="J45" s="68"/>
      <c r="K45" s="68"/>
      <c r="L45" s="68"/>
      <c r="M45" s="82"/>
      <c r="N45" s="1"/>
      <c r="O45" s="6"/>
      <c r="P45" s="3"/>
      <c r="Q45" s="3"/>
      <c r="R45" s="3"/>
      <c r="S45" s="3"/>
      <c r="T45" s="3"/>
      <c r="U45" s="3"/>
      <c r="V45" s="3"/>
    </row>
    <row r="46" spans="1:22" ht="12.75">
      <c r="A46" s="5"/>
      <c r="B46" s="12"/>
      <c r="C46" s="1"/>
      <c r="D46" s="80"/>
      <c r="E46" s="15"/>
      <c r="F46" s="15"/>
      <c r="G46" s="68" t="s">
        <v>77</v>
      </c>
      <c r="H46" s="86"/>
      <c r="I46" s="90"/>
      <c r="J46" s="68"/>
      <c r="K46" s="68"/>
      <c r="L46" s="68"/>
      <c r="M46" s="82"/>
      <c r="N46" s="1"/>
      <c r="O46" s="6"/>
      <c r="P46" s="3"/>
      <c r="Q46" s="3"/>
      <c r="R46" s="3"/>
      <c r="S46" s="3"/>
      <c r="T46" s="3"/>
      <c r="U46" s="3"/>
      <c r="V46" s="3"/>
    </row>
    <row r="47" spans="1:22" ht="12.75">
      <c r="A47" s="5"/>
      <c r="B47" s="12"/>
      <c r="C47" s="1"/>
      <c r="D47" s="80"/>
      <c r="E47" s="15"/>
      <c r="F47" s="15"/>
      <c r="G47" s="68"/>
      <c r="H47" s="86"/>
      <c r="I47" s="90"/>
      <c r="J47" s="68"/>
      <c r="K47" s="68"/>
      <c r="L47" s="68"/>
      <c r="M47" s="82"/>
      <c r="N47" s="1"/>
      <c r="O47" s="6"/>
      <c r="P47" s="3"/>
      <c r="Q47" s="3"/>
      <c r="R47" s="3"/>
      <c r="S47" s="3"/>
      <c r="T47" s="3"/>
      <c r="U47" s="3"/>
      <c r="V47" s="3"/>
    </row>
    <row r="48" spans="1:22" ht="12.75">
      <c r="A48" s="5"/>
      <c r="B48" s="12"/>
      <c r="C48" s="1"/>
      <c r="D48" s="80"/>
      <c r="E48" s="15" t="s">
        <v>54</v>
      </c>
      <c r="F48" s="15"/>
      <c r="G48" s="68" t="s">
        <v>84</v>
      </c>
      <c r="H48" s="86"/>
      <c r="I48" s="90"/>
      <c r="J48" s="68"/>
      <c r="K48" s="68"/>
      <c r="L48" s="68"/>
      <c r="M48" s="82"/>
      <c r="N48" s="1"/>
      <c r="O48" s="6"/>
      <c r="P48" s="3"/>
      <c r="Q48" s="3"/>
      <c r="R48" s="3"/>
      <c r="S48" s="3"/>
      <c r="T48" s="3"/>
      <c r="U48" s="3"/>
      <c r="V48" s="3"/>
    </row>
    <row r="49" spans="1:22" ht="12.75">
      <c r="A49" s="5"/>
      <c r="B49" s="12"/>
      <c r="C49" s="1"/>
      <c r="D49" s="80"/>
      <c r="E49" s="15"/>
      <c r="F49" s="15"/>
      <c r="G49" s="68" t="s">
        <v>80</v>
      </c>
      <c r="H49" s="86"/>
      <c r="I49" s="90"/>
      <c r="J49" s="68"/>
      <c r="K49" s="68"/>
      <c r="L49" s="68"/>
      <c r="M49" s="82"/>
      <c r="N49" s="1"/>
      <c r="O49" s="6"/>
      <c r="P49" s="3"/>
      <c r="Q49" s="3"/>
      <c r="R49" s="3"/>
      <c r="S49" s="3"/>
      <c r="T49" s="3"/>
      <c r="U49" s="3"/>
      <c r="V49" s="3"/>
    </row>
    <row r="50" spans="1:22" ht="12.75">
      <c r="A50" s="5"/>
      <c r="B50" s="12"/>
      <c r="C50" s="1"/>
      <c r="D50" s="80"/>
      <c r="E50" s="15"/>
      <c r="F50" s="15"/>
      <c r="G50" s="68" t="s">
        <v>85</v>
      </c>
      <c r="H50" s="86"/>
      <c r="I50" s="90"/>
      <c r="J50" s="68"/>
      <c r="K50" s="68"/>
      <c r="L50" s="68"/>
      <c r="M50" s="82"/>
      <c r="N50" s="1"/>
      <c r="O50" s="6"/>
      <c r="P50" s="3"/>
      <c r="Q50" s="3"/>
      <c r="R50" s="3"/>
      <c r="S50" s="3"/>
      <c r="T50" s="3"/>
      <c r="U50" s="3"/>
      <c r="V50" s="3"/>
    </row>
    <row r="51" spans="1:22" ht="12.75">
      <c r="A51" s="5"/>
      <c r="B51" s="12"/>
      <c r="C51" s="1"/>
      <c r="D51" s="80"/>
      <c r="E51" s="15"/>
      <c r="F51" s="15"/>
      <c r="G51" s="68" t="s">
        <v>86</v>
      </c>
      <c r="H51" s="86"/>
      <c r="I51" s="90"/>
      <c r="J51" s="68"/>
      <c r="K51" s="68"/>
      <c r="L51" s="68"/>
      <c r="M51" s="82"/>
      <c r="N51" s="1"/>
      <c r="O51" s="6"/>
      <c r="P51" s="3"/>
      <c r="Q51" s="3"/>
      <c r="R51" s="3"/>
      <c r="S51" s="3"/>
      <c r="T51" s="3"/>
      <c r="U51" s="3"/>
      <c r="V51" s="3"/>
    </row>
    <row r="52" spans="1:22" ht="12.75">
      <c r="A52" s="5"/>
      <c r="B52" s="12"/>
      <c r="C52" s="1"/>
      <c r="D52" s="80"/>
      <c r="E52" s="15"/>
      <c r="F52" s="15"/>
      <c r="G52" s="68" t="s">
        <v>87</v>
      </c>
      <c r="H52" s="86"/>
      <c r="I52" s="90"/>
      <c r="J52" s="68"/>
      <c r="K52" s="68"/>
      <c r="L52" s="68"/>
      <c r="M52" s="82"/>
      <c r="N52" s="1"/>
      <c r="O52" s="6"/>
      <c r="P52" s="3"/>
      <c r="Q52" s="3"/>
      <c r="R52" s="3"/>
      <c r="S52" s="3"/>
      <c r="T52" s="3"/>
      <c r="U52" s="3"/>
      <c r="V52" s="3"/>
    </row>
    <row r="53" spans="1:22" ht="12.75">
      <c r="A53" s="5"/>
      <c r="B53" s="12"/>
      <c r="C53" s="1"/>
      <c r="D53" s="80"/>
      <c r="E53" s="15" t="s">
        <v>60</v>
      </c>
      <c r="F53" s="15"/>
      <c r="G53" s="68"/>
      <c r="H53" s="86"/>
      <c r="I53" s="90"/>
      <c r="J53" s="68"/>
      <c r="K53" s="68"/>
      <c r="L53" s="68"/>
      <c r="M53" s="82"/>
      <c r="N53" s="1"/>
      <c r="O53" s="6"/>
      <c r="P53" s="3"/>
      <c r="Q53" s="3"/>
      <c r="R53" s="3"/>
      <c r="S53" s="3"/>
      <c r="T53" s="3"/>
      <c r="U53" s="3"/>
      <c r="V53" s="3"/>
    </row>
    <row r="54" spans="1:22" ht="12.75">
      <c r="A54" s="5"/>
      <c r="B54" s="12"/>
      <c r="C54" s="1"/>
      <c r="D54" s="80"/>
      <c r="E54" s="15" t="s">
        <v>62</v>
      </c>
      <c r="F54" s="15"/>
      <c r="G54" s="68" t="s">
        <v>88</v>
      </c>
      <c r="H54" s="85"/>
      <c r="I54" s="68"/>
      <c r="J54" s="68"/>
      <c r="K54" s="68"/>
      <c r="L54" s="68"/>
      <c r="M54" s="82"/>
      <c r="N54" s="1"/>
      <c r="O54" s="6"/>
      <c r="P54" s="3"/>
      <c r="Q54" s="3"/>
      <c r="R54" s="3"/>
      <c r="S54" s="3"/>
      <c r="T54" s="3"/>
      <c r="U54" s="3"/>
      <c r="V54" s="3"/>
    </row>
    <row r="55" spans="1:22" ht="12.75">
      <c r="A55" s="5"/>
      <c r="B55" s="12"/>
      <c r="C55" s="1"/>
      <c r="D55" s="80"/>
      <c r="E55" s="15"/>
      <c r="F55" s="14"/>
      <c r="G55" s="68" t="s">
        <v>89</v>
      </c>
      <c r="H55" s="85"/>
      <c r="I55" s="68"/>
      <c r="J55" s="68"/>
      <c r="K55" s="68"/>
      <c r="L55" s="68"/>
      <c r="M55" s="82"/>
      <c r="N55" s="1"/>
      <c r="O55" s="6"/>
      <c r="P55" s="3"/>
      <c r="Q55" s="3"/>
      <c r="R55" s="3"/>
      <c r="S55" s="3"/>
      <c r="T55" s="3"/>
      <c r="U55" s="3"/>
      <c r="V55" s="3"/>
    </row>
    <row r="56" spans="1:22" ht="12.75">
      <c r="A56" s="5"/>
      <c r="B56" s="12"/>
      <c r="C56" s="1"/>
      <c r="D56" s="80"/>
      <c r="E56" s="15"/>
      <c r="F56" s="14"/>
      <c r="G56" s="68" t="s">
        <v>90</v>
      </c>
      <c r="H56" s="85"/>
      <c r="I56" s="88"/>
      <c r="J56" s="68"/>
      <c r="K56" s="68"/>
      <c r="L56" s="68"/>
      <c r="M56" s="82"/>
      <c r="N56" s="1"/>
      <c r="O56" s="6"/>
      <c r="P56" s="3"/>
      <c r="Q56" s="3"/>
      <c r="R56" s="3"/>
      <c r="S56" s="3"/>
      <c r="T56" s="3"/>
      <c r="U56" s="3"/>
      <c r="V56" s="3"/>
    </row>
    <row r="57" spans="1:22" ht="12.75">
      <c r="A57" s="5"/>
      <c r="B57" s="12"/>
      <c r="C57" s="1"/>
      <c r="D57" s="80"/>
      <c r="E57" s="15"/>
      <c r="F57" s="14"/>
      <c r="G57" s="68" t="s">
        <v>91</v>
      </c>
      <c r="H57" s="27"/>
      <c r="I57" s="68"/>
      <c r="J57" s="68"/>
      <c r="K57" s="68"/>
      <c r="L57" s="68"/>
      <c r="M57" s="82"/>
      <c r="N57" s="1"/>
      <c r="O57" s="6"/>
      <c r="P57" s="3"/>
      <c r="Q57" s="3"/>
      <c r="R57" s="3"/>
      <c r="S57" s="3"/>
      <c r="T57" s="3"/>
      <c r="U57" s="3"/>
      <c r="V57" s="3"/>
    </row>
    <row r="58" spans="1:22" ht="12.75">
      <c r="A58" s="5"/>
      <c r="B58" s="12"/>
      <c r="C58" s="1"/>
      <c r="D58" s="80"/>
      <c r="E58" s="15"/>
      <c r="F58" s="14"/>
      <c r="G58" s="68"/>
      <c r="H58" s="27"/>
      <c r="I58" s="68"/>
      <c r="J58" s="68"/>
      <c r="K58" s="68"/>
      <c r="L58" s="68"/>
      <c r="M58" s="82"/>
      <c r="N58" s="1"/>
      <c r="O58" s="6"/>
      <c r="P58" s="3"/>
      <c r="Q58" s="3"/>
      <c r="R58" s="3"/>
      <c r="S58" s="3"/>
      <c r="T58" s="3"/>
      <c r="U58" s="3"/>
      <c r="V58" s="3"/>
    </row>
    <row r="59" spans="1:22" ht="12.75">
      <c r="A59" s="5"/>
      <c r="B59" s="12"/>
      <c r="C59" s="1"/>
      <c r="D59" s="80"/>
      <c r="E59" s="15" t="s">
        <v>99</v>
      </c>
      <c r="F59" s="14"/>
      <c r="G59" s="68" t="s">
        <v>100</v>
      </c>
      <c r="H59" s="27"/>
      <c r="I59" s="68"/>
      <c r="J59" s="68"/>
      <c r="K59" s="68"/>
      <c r="L59" s="68"/>
      <c r="M59" s="82"/>
      <c r="N59" s="1"/>
      <c r="O59" s="6"/>
      <c r="P59" s="3"/>
      <c r="Q59" s="3"/>
      <c r="R59" s="3"/>
      <c r="S59" s="3"/>
      <c r="T59" s="3"/>
      <c r="U59" s="3"/>
      <c r="V59" s="3"/>
    </row>
    <row r="60" spans="1:22" ht="12.75">
      <c r="A60" s="5"/>
      <c r="B60" s="12"/>
      <c r="C60" s="1"/>
      <c r="D60" s="80"/>
      <c r="E60" s="15"/>
      <c r="F60" s="14"/>
      <c r="G60" s="68" t="s">
        <v>101</v>
      </c>
      <c r="H60" s="27"/>
      <c r="I60" s="68"/>
      <c r="J60" s="68"/>
      <c r="K60" s="68"/>
      <c r="L60" s="68"/>
      <c r="M60" s="82"/>
      <c r="N60" s="1"/>
      <c r="O60" s="6"/>
      <c r="P60" s="3"/>
      <c r="Q60" s="3"/>
      <c r="R60" s="3"/>
      <c r="S60" s="3"/>
      <c r="T60" s="3"/>
      <c r="U60" s="3"/>
      <c r="V60" s="3"/>
    </row>
    <row r="61" spans="1:22" ht="12.75">
      <c r="A61" s="5"/>
      <c r="B61" s="12"/>
      <c r="C61" s="1"/>
      <c r="D61" s="80"/>
      <c r="E61" s="15"/>
      <c r="F61" s="14"/>
      <c r="G61" s="68" t="s">
        <v>102</v>
      </c>
      <c r="H61" s="27"/>
      <c r="I61" s="68"/>
      <c r="J61" s="68"/>
      <c r="K61" s="68"/>
      <c r="L61" s="68"/>
      <c r="M61" s="82"/>
      <c r="N61" s="1"/>
      <c r="O61" s="6"/>
      <c r="P61" s="3"/>
      <c r="Q61" s="3"/>
      <c r="R61" s="3"/>
      <c r="S61" s="3"/>
      <c r="T61" s="3"/>
      <c r="U61" s="3"/>
      <c r="V61" s="3"/>
    </row>
    <row r="62" spans="1:22" ht="12.75">
      <c r="A62" s="5"/>
      <c r="B62" s="12"/>
      <c r="C62" s="1"/>
      <c r="D62" s="80"/>
      <c r="E62" s="15"/>
      <c r="F62" s="14"/>
      <c r="G62" s="68" t="s">
        <v>103</v>
      </c>
      <c r="H62" s="27"/>
      <c r="I62" s="68"/>
      <c r="J62" s="68"/>
      <c r="K62" s="68"/>
      <c r="L62" s="68"/>
      <c r="M62" s="82"/>
      <c r="N62" s="1"/>
      <c r="O62" s="6"/>
      <c r="P62" s="3"/>
      <c r="Q62" s="3"/>
      <c r="R62" s="3"/>
      <c r="S62" s="3"/>
      <c r="T62" s="3"/>
      <c r="U62" s="3"/>
      <c r="V62" s="3"/>
    </row>
    <row r="63" spans="1:22" ht="12.75">
      <c r="A63" s="5"/>
      <c r="B63" s="12"/>
      <c r="C63" s="1"/>
      <c r="D63" s="80"/>
      <c r="E63" s="15"/>
      <c r="F63" s="14"/>
      <c r="G63" s="68" t="s">
        <v>104</v>
      </c>
      <c r="H63" s="27"/>
      <c r="I63" s="68"/>
      <c r="J63" s="68"/>
      <c r="K63" s="68"/>
      <c r="L63" s="68"/>
      <c r="M63" s="82"/>
      <c r="N63" s="1"/>
      <c r="O63" s="6"/>
      <c r="P63" s="3"/>
      <c r="Q63" s="3"/>
      <c r="R63" s="3"/>
      <c r="S63" s="3"/>
      <c r="T63" s="3"/>
      <c r="U63" s="3"/>
      <c r="V63" s="3"/>
    </row>
    <row r="64" spans="1:22" ht="12.75">
      <c r="A64" s="5"/>
      <c r="B64" s="12"/>
      <c r="C64" s="1"/>
      <c r="D64" s="80"/>
      <c r="E64" s="15"/>
      <c r="F64" s="14"/>
      <c r="G64" s="68"/>
      <c r="H64" s="27"/>
      <c r="I64" s="68"/>
      <c r="J64" s="68"/>
      <c r="K64" s="68"/>
      <c r="L64" s="68"/>
      <c r="M64" s="82"/>
      <c r="N64" s="1"/>
      <c r="O64" s="6"/>
      <c r="P64" s="3"/>
      <c r="Q64" s="3"/>
      <c r="R64" s="3"/>
      <c r="S64" s="3"/>
      <c r="T64" s="3"/>
      <c r="U64" s="3"/>
      <c r="V64" s="3"/>
    </row>
    <row r="65" spans="1:22" ht="12.75">
      <c r="A65" s="5"/>
      <c r="B65" s="12"/>
      <c r="C65" s="1"/>
      <c r="D65" s="80"/>
      <c r="E65" s="15" t="s">
        <v>25</v>
      </c>
      <c r="F65" s="14"/>
      <c r="G65" s="68"/>
      <c r="H65" s="27"/>
      <c r="I65" s="68"/>
      <c r="J65" s="68"/>
      <c r="K65" s="68"/>
      <c r="L65" s="68"/>
      <c r="M65" s="82"/>
      <c r="N65" s="1"/>
      <c r="O65" s="6"/>
      <c r="P65" s="3"/>
      <c r="Q65" s="3"/>
      <c r="R65" s="3"/>
      <c r="S65" s="3"/>
      <c r="T65" s="3"/>
      <c r="U65" s="3"/>
      <c r="V65" s="3"/>
    </row>
    <row r="66" spans="1:22" ht="12.75">
      <c r="A66" s="5"/>
      <c r="B66" s="12"/>
      <c r="C66" s="1"/>
      <c r="D66" s="80"/>
      <c r="E66" s="15" t="s">
        <v>26</v>
      </c>
      <c r="F66" s="14"/>
      <c r="G66" s="68"/>
      <c r="H66" s="27"/>
      <c r="I66" s="68"/>
      <c r="J66" s="68"/>
      <c r="K66" s="68"/>
      <c r="L66" s="68"/>
      <c r="M66" s="82"/>
      <c r="N66" s="1"/>
      <c r="O66" s="6"/>
      <c r="P66" s="3"/>
      <c r="Q66" s="3"/>
      <c r="R66" s="3"/>
      <c r="S66" s="3"/>
      <c r="T66" s="3"/>
      <c r="U66" s="3"/>
      <c r="V66" s="3"/>
    </row>
    <row r="67" spans="1:22" ht="13.5" thickBot="1">
      <c r="A67" s="5"/>
      <c r="B67" s="12"/>
      <c r="C67" s="1"/>
      <c r="D67" s="91"/>
      <c r="E67" s="69"/>
      <c r="F67" s="70"/>
      <c r="G67" s="92"/>
      <c r="H67" s="93"/>
      <c r="I67" s="92"/>
      <c r="J67" s="92"/>
      <c r="K67" s="92"/>
      <c r="L67" s="92"/>
      <c r="M67" s="94"/>
      <c r="N67" s="1"/>
      <c r="O67" s="6"/>
      <c r="P67" s="3"/>
      <c r="Q67" s="3"/>
      <c r="R67" s="3"/>
      <c r="S67" s="3"/>
      <c r="T67" s="3"/>
      <c r="U67" s="3"/>
      <c r="V67" s="3"/>
    </row>
    <row r="68" spans="1:22" ht="12.75">
      <c r="A68" s="5"/>
      <c r="B68" s="12"/>
      <c r="C68" s="1"/>
      <c r="D68" s="80"/>
      <c r="E68" s="15"/>
      <c r="F68" s="14"/>
      <c r="G68" s="68"/>
      <c r="H68" s="27"/>
      <c r="I68" s="68"/>
      <c r="J68" s="68"/>
      <c r="K68" s="68"/>
      <c r="L68" s="68"/>
      <c r="M68" s="82"/>
      <c r="N68" s="1"/>
      <c r="O68" s="6"/>
      <c r="P68" s="3"/>
      <c r="Q68" s="3"/>
      <c r="R68" s="3"/>
      <c r="S68" s="3"/>
      <c r="T68" s="3"/>
      <c r="U68" s="3"/>
      <c r="V68" s="3"/>
    </row>
    <row r="69" spans="1:22" ht="12.75">
      <c r="A69" s="5"/>
      <c r="B69" s="12"/>
      <c r="C69" s="1"/>
      <c r="D69" s="80"/>
      <c r="E69" s="67" t="s">
        <v>72</v>
      </c>
      <c r="F69" s="14"/>
      <c r="G69" s="68"/>
      <c r="H69" s="27"/>
      <c r="I69" s="68"/>
      <c r="J69" s="68"/>
      <c r="K69" s="68"/>
      <c r="L69" s="68"/>
      <c r="M69" s="82"/>
      <c r="N69" s="1"/>
      <c r="O69" s="6"/>
      <c r="P69" s="3"/>
      <c r="Q69" s="3"/>
      <c r="R69" s="3"/>
      <c r="S69" s="3"/>
      <c r="T69" s="3"/>
      <c r="U69" s="3"/>
      <c r="V69" s="3"/>
    </row>
    <row r="70" spans="1:22" ht="12.75">
      <c r="A70" s="5"/>
      <c r="B70" s="12"/>
      <c r="C70" s="1"/>
      <c r="D70" s="80"/>
      <c r="E70" s="67"/>
      <c r="F70" s="14"/>
      <c r="G70" s="68"/>
      <c r="H70" s="27"/>
      <c r="I70" s="68"/>
      <c r="J70" s="68"/>
      <c r="K70" s="68"/>
      <c r="L70" s="68"/>
      <c r="M70" s="82"/>
      <c r="N70" s="1"/>
      <c r="O70" s="6"/>
      <c r="P70" s="3"/>
      <c r="Q70" s="3"/>
      <c r="R70" s="3"/>
      <c r="S70" s="3"/>
      <c r="T70" s="3"/>
      <c r="U70" s="3"/>
      <c r="V70" s="3"/>
    </row>
    <row r="71" spans="1:22" ht="12.75">
      <c r="A71" s="5"/>
      <c r="B71" s="12"/>
      <c r="C71" s="1"/>
      <c r="D71" s="80"/>
      <c r="E71" s="15" t="s">
        <v>145</v>
      </c>
      <c r="F71" s="14"/>
      <c r="G71" s="68"/>
      <c r="H71" s="27"/>
      <c r="I71" s="68"/>
      <c r="J71" s="68"/>
      <c r="K71" s="68"/>
      <c r="L71" s="68"/>
      <c r="M71" s="82"/>
      <c r="N71" s="1"/>
      <c r="O71" s="6"/>
      <c r="P71" s="3"/>
      <c r="Q71" s="3"/>
      <c r="R71" s="3"/>
      <c r="S71" s="3"/>
      <c r="T71" s="3"/>
      <c r="U71" s="3"/>
      <c r="V71" s="3"/>
    </row>
    <row r="72" spans="1:22" ht="12.75">
      <c r="A72" s="5"/>
      <c r="B72" s="12"/>
      <c r="C72" s="1"/>
      <c r="D72" s="80"/>
      <c r="E72" s="15" t="s">
        <v>146</v>
      </c>
      <c r="F72" s="14"/>
      <c r="G72" s="68"/>
      <c r="H72" s="27"/>
      <c r="I72" s="68"/>
      <c r="J72" s="68"/>
      <c r="K72" s="68"/>
      <c r="L72" s="68"/>
      <c r="M72" s="82"/>
      <c r="N72" s="1"/>
      <c r="O72" s="6"/>
      <c r="P72" s="3"/>
      <c r="Q72" s="3"/>
      <c r="R72" s="3"/>
      <c r="S72" s="3"/>
      <c r="T72" s="3"/>
      <c r="U72" s="3"/>
      <c r="V72" s="3"/>
    </row>
    <row r="73" spans="1:22" ht="12.75">
      <c r="A73" s="5"/>
      <c r="B73" s="12"/>
      <c r="C73" s="1"/>
      <c r="D73" s="80"/>
      <c r="E73" s="15" t="s">
        <v>9</v>
      </c>
      <c r="F73" s="14"/>
      <c r="G73" s="68"/>
      <c r="H73" s="27"/>
      <c r="I73" s="68"/>
      <c r="J73" s="68"/>
      <c r="K73" s="68"/>
      <c r="L73" s="68"/>
      <c r="M73" s="82"/>
      <c r="N73" s="1"/>
      <c r="O73" s="6"/>
      <c r="P73" s="3"/>
      <c r="Q73" s="3"/>
      <c r="R73" s="3"/>
      <c r="S73" s="3"/>
      <c r="T73" s="3"/>
      <c r="U73" s="3"/>
      <c r="V73" s="3"/>
    </row>
    <row r="74" spans="1:22" ht="12.75">
      <c r="A74" s="5"/>
      <c r="B74" s="12"/>
      <c r="C74" s="1"/>
      <c r="D74" s="80"/>
      <c r="E74" s="15" t="s">
        <v>27</v>
      </c>
      <c r="F74" s="14"/>
      <c r="G74" s="68"/>
      <c r="H74" s="27"/>
      <c r="I74" s="68"/>
      <c r="J74" s="68"/>
      <c r="K74" s="68"/>
      <c r="L74" s="68"/>
      <c r="M74" s="82"/>
      <c r="N74" s="1"/>
      <c r="O74" s="6"/>
      <c r="P74" s="3"/>
      <c r="Q74" s="3"/>
      <c r="R74" s="3"/>
      <c r="S74" s="3"/>
      <c r="T74" s="3"/>
      <c r="U74" s="3"/>
      <c r="V74" s="3"/>
    </row>
    <row r="75" spans="1:22" ht="12.75">
      <c r="A75" s="5"/>
      <c r="B75" s="12"/>
      <c r="C75" s="1"/>
      <c r="D75" s="80"/>
      <c r="E75" s="15"/>
      <c r="F75" s="14"/>
      <c r="G75" s="68"/>
      <c r="H75" s="27"/>
      <c r="I75" s="68"/>
      <c r="J75" s="68"/>
      <c r="K75" s="68"/>
      <c r="L75" s="68"/>
      <c r="M75" s="82"/>
      <c r="N75" s="1"/>
      <c r="O75" s="6"/>
      <c r="P75" s="3"/>
      <c r="Q75" s="3"/>
      <c r="R75" s="3"/>
      <c r="S75" s="3"/>
      <c r="T75" s="3"/>
      <c r="U75" s="3"/>
      <c r="V75" s="3"/>
    </row>
    <row r="76" spans="1:22" ht="12.75">
      <c r="A76" s="5"/>
      <c r="B76" s="12"/>
      <c r="C76" s="1"/>
      <c r="D76" s="80"/>
      <c r="E76" s="15"/>
      <c r="F76" s="14"/>
      <c r="G76" s="68"/>
      <c r="H76" s="27"/>
      <c r="I76" s="68"/>
      <c r="J76" s="68"/>
      <c r="K76" s="68"/>
      <c r="L76" s="68"/>
      <c r="M76" s="82"/>
      <c r="N76" s="1"/>
      <c r="O76" s="6"/>
      <c r="P76" s="3"/>
      <c r="Q76" s="3"/>
      <c r="R76" s="3"/>
      <c r="S76" s="3"/>
      <c r="T76" s="3"/>
      <c r="U76" s="3"/>
      <c r="V76" s="3"/>
    </row>
    <row r="77" spans="1:22" ht="12.75">
      <c r="A77" s="5"/>
      <c r="B77" s="12"/>
      <c r="C77" s="1"/>
      <c r="D77" s="80"/>
      <c r="E77" s="15"/>
      <c r="F77" s="14" t="s">
        <v>97</v>
      </c>
      <c r="G77" s="68"/>
      <c r="H77" s="51"/>
      <c r="I77" s="68"/>
      <c r="J77" s="68"/>
      <c r="K77" s="68"/>
      <c r="L77" s="68"/>
      <c r="M77" s="82"/>
      <c r="N77" s="1"/>
      <c r="O77" s="6"/>
      <c r="P77" s="3"/>
      <c r="Q77" s="3"/>
      <c r="R77" s="3"/>
      <c r="S77" s="3"/>
      <c r="T77" s="3"/>
      <c r="U77" s="3"/>
      <c r="V77" s="3"/>
    </row>
    <row r="78" spans="1:22" ht="12.75">
      <c r="A78" s="5"/>
      <c r="B78" s="12"/>
      <c r="C78" s="1"/>
      <c r="D78" s="80"/>
      <c r="E78" s="15"/>
      <c r="F78" s="66" t="s">
        <v>96</v>
      </c>
      <c r="G78" s="68"/>
      <c r="H78" s="27"/>
      <c r="I78" s="95">
        <v>100000</v>
      </c>
      <c r="J78" s="68"/>
      <c r="K78" s="68"/>
      <c r="L78" s="68"/>
      <c r="M78" s="82"/>
      <c r="N78" s="1"/>
      <c r="O78" s="6"/>
      <c r="P78" s="3"/>
      <c r="Q78" s="3"/>
      <c r="R78" s="3"/>
      <c r="S78" s="3"/>
      <c r="T78" s="3"/>
      <c r="U78" s="3"/>
      <c r="V78" s="3"/>
    </row>
    <row r="79" spans="1:22" ht="12.75">
      <c r="A79" s="5"/>
      <c r="B79" s="12"/>
      <c r="C79" s="1"/>
      <c r="D79" s="80"/>
      <c r="E79" s="15"/>
      <c r="F79" s="66" t="s">
        <v>92</v>
      </c>
      <c r="G79" s="51"/>
      <c r="H79" s="27"/>
      <c r="I79" s="96">
        <v>25000</v>
      </c>
      <c r="J79" s="68"/>
      <c r="K79" s="68"/>
      <c r="L79" s="68"/>
      <c r="M79" s="82"/>
      <c r="N79" s="1"/>
      <c r="O79" s="6"/>
      <c r="P79" s="3"/>
      <c r="Q79" s="3"/>
      <c r="R79" s="3"/>
      <c r="S79" s="3"/>
      <c r="T79" s="3"/>
      <c r="U79" s="3"/>
      <c r="V79" s="3"/>
    </row>
    <row r="80" spans="1:22" ht="12.75">
      <c r="A80" s="5"/>
      <c r="B80" s="12"/>
      <c r="C80" s="1"/>
      <c r="D80" s="80"/>
      <c r="E80" s="15"/>
      <c r="F80" s="66" t="s">
        <v>93</v>
      </c>
      <c r="G80" s="68"/>
      <c r="H80" s="27"/>
      <c r="I80" s="96">
        <v>5000</v>
      </c>
      <c r="J80" s="68"/>
      <c r="K80" s="68"/>
      <c r="L80" s="68"/>
      <c r="M80" s="82"/>
      <c r="N80" s="1"/>
      <c r="O80" s="6"/>
      <c r="P80" s="3"/>
      <c r="Q80" s="3"/>
      <c r="R80" s="3"/>
      <c r="S80" s="3"/>
      <c r="T80" s="3"/>
      <c r="U80" s="3"/>
      <c r="V80" s="3"/>
    </row>
    <row r="81" spans="1:22" ht="12.75">
      <c r="A81" s="5"/>
      <c r="B81" s="12"/>
      <c r="C81" s="1"/>
      <c r="D81" s="80"/>
      <c r="E81" s="15"/>
      <c r="F81" s="14"/>
      <c r="G81" s="68"/>
      <c r="H81" s="27"/>
      <c r="I81" s="68"/>
      <c r="J81" s="68"/>
      <c r="K81" s="68"/>
      <c r="L81" s="68"/>
      <c r="M81" s="82"/>
      <c r="N81" s="1"/>
      <c r="O81" s="6"/>
      <c r="P81" s="3"/>
      <c r="Q81" s="3"/>
      <c r="R81" s="3"/>
      <c r="S81" s="3"/>
      <c r="T81" s="3"/>
      <c r="U81" s="3"/>
      <c r="V81" s="3"/>
    </row>
    <row r="82" spans="1:22" ht="12.75">
      <c r="A82" s="5"/>
      <c r="B82" s="12"/>
      <c r="C82" s="1"/>
      <c r="D82" s="80"/>
      <c r="E82" s="15"/>
      <c r="F82" s="14" t="s">
        <v>98</v>
      </c>
      <c r="G82" s="68"/>
      <c r="H82" s="27"/>
      <c r="I82" s="68"/>
      <c r="J82" s="68"/>
      <c r="K82" s="68"/>
      <c r="L82" s="68"/>
      <c r="M82" s="82"/>
      <c r="N82" s="1"/>
      <c r="O82" s="6"/>
      <c r="P82" s="3"/>
      <c r="Q82" s="3"/>
      <c r="R82" s="3"/>
      <c r="S82" s="3"/>
      <c r="T82" s="3"/>
      <c r="U82" s="3"/>
      <c r="V82" s="3"/>
    </row>
    <row r="83" spans="1:22" ht="12.75">
      <c r="A83" s="5"/>
      <c r="B83" s="12"/>
      <c r="C83" s="1"/>
      <c r="D83" s="80"/>
      <c r="E83" s="15"/>
      <c r="F83" s="66" t="s">
        <v>94</v>
      </c>
      <c r="G83" s="51"/>
      <c r="H83" s="27"/>
      <c r="I83" s="97">
        <v>1</v>
      </c>
      <c r="J83" s="68"/>
      <c r="K83" s="68"/>
      <c r="L83" s="68"/>
      <c r="M83" s="82"/>
      <c r="N83" s="1"/>
      <c r="O83" s="6"/>
      <c r="P83" s="3"/>
      <c r="Q83" s="3"/>
      <c r="R83" s="3"/>
      <c r="S83" s="3"/>
      <c r="T83" s="3"/>
      <c r="U83" s="3"/>
      <c r="V83" s="3"/>
    </row>
    <row r="84" spans="1:22" ht="12.75">
      <c r="A84" s="5"/>
      <c r="B84" s="12"/>
      <c r="C84" s="1"/>
      <c r="D84" s="80"/>
      <c r="E84" s="15"/>
      <c r="F84" s="66" t="s">
        <v>105</v>
      </c>
      <c r="G84" s="51"/>
      <c r="H84" s="27"/>
      <c r="I84" s="97">
        <v>1</v>
      </c>
      <c r="J84" s="68"/>
      <c r="K84" s="68"/>
      <c r="L84" s="68"/>
      <c r="M84" s="82"/>
      <c r="N84" s="1"/>
      <c r="O84" s="6"/>
      <c r="P84" s="3"/>
      <c r="Q84" s="3"/>
      <c r="R84" s="3"/>
      <c r="S84" s="3"/>
      <c r="T84" s="3"/>
      <c r="U84" s="3"/>
      <c r="V84" s="3"/>
    </row>
    <row r="85" spans="1:22" ht="12.75">
      <c r="A85" s="5"/>
      <c r="B85" s="12"/>
      <c r="C85" s="1"/>
      <c r="D85" s="80"/>
      <c r="E85" s="15"/>
      <c r="F85" s="66" t="s">
        <v>95</v>
      </c>
      <c r="G85" s="68"/>
      <c r="H85" s="51"/>
      <c r="I85" s="98">
        <v>0.5</v>
      </c>
      <c r="J85" s="68"/>
      <c r="K85" s="68"/>
      <c r="L85" s="68"/>
      <c r="M85" s="82"/>
      <c r="N85" s="1"/>
      <c r="O85" s="6"/>
      <c r="P85" s="3"/>
      <c r="Q85" s="3"/>
      <c r="R85" s="3"/>
      <c r="S85" s="3"/>
      <c r="T85" s="3"/>
      <c r="U85" s="3"/>
      <c r="V85" s="3"/>
    </row>
    <row r="86" spans="1:22" ht="12.75">
      <c r="A86" s="5"/>
      <c r="B86" s="12"/>
      <c r="C86" s="1"/>
      <c r="D86" s="80"/>
      <c r="E86" s="15"/>
      <c r="F86" s="64" t="s">
        <v>113</v>
      </c>
      <c r="G86" s="68"/>
      <c r="H86" s="51"/>
      <c r="I86" s="98">
        <v>0.5</v>
      </c>
      <c r="J86" s="68"/>
      <c r="K86" s="68"/>
      <c r="L86" s="68"/>
      <c r="M86" s="82"/>
      <c r="N86" s="1"/>
      <c r="O86" s="6"/>
      <c r="P86" s="3"/>
      <c r="Q86" s="3"/>
      <c r="R86" s="3"/>
      <c r="S86" s="3"/>
      <c r="T86" s="3"/>
      <c r="U86" s="3"/>
      <c r="V86" s="3"/>
    </row>
    <row r="87" spans="1:22" ht="12.75">
      <c r="A87" s="5"/>
      <c r="B87" s="12"/>
      <c r="C87" s="1"/>
      <c r="D87" s="80"/>
      <c r="E87" s="15"/>
      <c r="F87" s="14"/>
      <c r="G87" s="68"/>
      <c r="H87" s="27"/>
      <c r="I87" s="68"/>
      <c r="J87" s="68"/>
      <c r="K87" s="68"/>
      <c r="L87" s="68"/>
      <c r="M87" s="82"/>
      <c r="N87" s="1"/>
      <c r="O87" s="6"/>
      <c r="P87" s="3"/>
      <c r="Q87" s="3"/>
      <c r="R87" s="3"/>
      <c r="S87" s="3"/>
      <c r="T87" s="3"/>
      <c r="U87" s="3"/>
      <c r="V87" s="3"/>
    </row>
    <row r="88" spans="1:22" ht="12.75">
      <c r="A88" s="5"/>
      <c r="B88" s="12"/>
      <c r="C88" s="1"/>
      <c r="D88" s="80"/>
      <c r="E88" s="15"/>
      <c r="F88" s="14"/>
      <c r="G88" s="68"/>
      <c r="H88" s="27"/>
      <c r="I88" s="68"/>
      <c r="J88" s="68"/>
      <c r="K88" s="68"/>
      <c r="L88" s="68"/>
      <c r="M88" s="82"/>
      <c r="N88" s="1"/>
      <c r="O88" s="6"/>
      <c r="P88" s="3"/>
      <c r="Q88" s="3"/>
      <c r="R88" s="3"/>
      <c r="S88" s="3"/>
      <c r="T88" s="3"/>
      <c r="U88" s="3"/>
      <c r="V88" s="3"/>
    </row>
    <row r="89" spans="1:22" ht="12.75">
      <c r="A89" s="5"/>
      <c r="B89" s="12"/>
      <c r="C89" s="1"/>
      <c r="D89" s="80"/>
      <c r="E89" s="15" t="s">
        <v>8</v>
      </c>
      <c r="F89" s="14"/>
      <c r="G89" s="68"/>
      <c r="H89" s="27"/>
      <c r="I89" s="68"/>
      <c r="J89" s="68"/>
      <c r="K89" s="68"/>
      <c r="L89" s="68"/>
      <c r="M89" s="82"/>
      <c r="N89" s="1"/>
      <c r="O89" s="6"/>
      <c r="P89" s="3"/>
      <c r="Q89" s="3"/>
      <c r="R89" s="3"/>
      <c r="S89" s="3"/>
      <c r="T89" s="3"/>
      <c r="U89" s="3"/>
      <c r="V89" s="3"/>
    </row>
    <row r="90" spans="1:22" ht="12.75">
      <c r="A90" s="5"/>
      <c r="B90" s="12"/>
      <c r="C90" s="1"/>
      <c r="D90" s="80"/>
      <c r="E90" s="15" t="s">
        <v>10</v>
      </c>
      <c r="F90" s="14"/>
      <c r="G90" s="68"/>
      <c r="H90" s="27"/>
      <c r="I90" s="68"/>
      <c r="J90" s="68"/>
      <c r="K90" s="68"/>
      <c r="L90" s="68"/>
      <c r="M90" s="82"/>
      <c r="N90" s="1"/>
      <c r="O90" s="6"/>
      <c r="P90" s="3"/>
      <c r="Q90" s="3"/>
      <c r="R90" s="3"/>
      <c r="S90" s="3"/>
      <c r="T90" s="3"/>
      <c r="U90" s="3"/>
      <c r="V90" s="3"/>
    </row>
    <row r="91" spans="1:22" ht="12.75">
      <c r="A91" s="5"/>
      <c r="B91" s="12"/>
      <c r="C91" s="1"/>
      <c r="D91" s="80"/>
      <c r="E91" s="15" t="s">
        <v>114</v>
      </c>
      <c r="F91" s="14"/>
      <c r="G91" s="68"/>
      <c r="H91" s="27"/>
      <c r="I91" s="68"/>
      <c r="J91" s="68"/>
      <c r="K91" s="68"/>
      <c r="L91" s="68"/>
      <c r="M91" s="82"/>
      <c r="N91" s="1"/>
      <c r="O91" s="6"/>
      <c r="P91" s="3"/>
      <c r="Q91" s="3"/>
      <c r="R91" s="3"/>
      <c r="S91" s="3"/>
      <c r="T91" s="3"/>
      <c r="U91" s="3"/>
      <c r="V91" s="3"/>
    </row>
    <row r="92" spans="1:22" ht="12.75">
      <c r="A92" s="5"/>
      <c r="B92" s="12"/>
      <c r="C92" s="1"/>
      <c r="D92" s="80"/>
      <c r="E92" s="15"/>
      <c r="F92" s="14"/>
      <c r="G92" s="68"/>
      <c r="H92" s="27"/>
      <c r="I92" s="68"/>
      <c r="J92" s="68"/>
      <c r="K92" s="68"/>
      <c r="L92" s="68"/>
      <c r="M92" s="82"/>
      <c r="N92" s="1"/>
      <c r="O92" s="6"/>
      <c r="P92" s="3"/>
      <c r="Q92" s="3"/>
      <c r="R92" s="3"/>
      <c r="S92" s="3"/>
      <c r="T92" s="3"/>
      <c r="U92" s="3"/>
      <c r="V92" s="3"/>
    </row>
    <row r="93" spans="1:22" ht="12.75">
      <c r="A93" s="5"/>
      <c r="B93" s="12"/>
      <c r="C93" s="1"/>
      <c r="D93" s="80"/>
      <c r="E93" s="15" t="s">
        <v>7</v>
      </c>
      <c r="F93" s="14"/>
      <c r="G93" s="68"/>
      <c r="H93" s="27"/>
      <c r="I93" s="68"/>
      <c r="J93" s="68"/>
      <c r="K93" s="68"/>
      <c r="L93" s="68"/>
      <c r="M93" s="82"/>
      <c r="N93" s="1"/>
      <c r="O93" s="6"/>
      <c r="P93" s="3"/>
      <c r="Q93" s="3"/>
      <c r="R93" s="3"/>
      <c r="S93" s="3"/>
      <c r="T93" s="3"/>
      <c r="U93" s="3"/>
      <c r="V93" s="3"/>
    </row>
    <row r="94" spans="1:22" ht="12.75">
      <c r="A94" s="5"/>
      <c r="B94" s="12"/>
      <c r="C94" s="1"/>
      <c r="D94" s="80"/>
      <c r="E94" s="15" t="s">
        <v>115</v>
      </c>
      <c r="F94" s="14"/>
      <c r="G94" s="68"/>
      <c r="H94" s="27"/>
      <c r="I94" s="68"/>
      <c r="J94" s="68"/>
      <c r="K94" s="68"/>
      <c r="L94" s="68"/>
      <c r="M94" s="82"/>
      <c r="N94" s="1"/>
      <c r="O94" s="6"/>
      <c r="P94" s="3"/>
      <c r="Q94" s="3"/>
      <c r="R94" s="3"/>
      <c r="S94" s="3"/>
      <c r="T94" s="3"/>
      <c r="U94" s="3"/>
      <c r="V94" s="3"/>
    </row>
    <row r="95" spans="1:22" ht="12.75">
      <c r="A95" s="5"/>
      <c r="B95" s="12"/>
      <c r="C95" s="1"/>
      <c r="D95" s="80"/>
      <c r="E95" s="15" t="s">
        <v>116</v>
      </c>
      <c r="F95" s="14"/>
      <c r="G95" s="68"/>
      <c r="H95" s="27"/>
      <c r="I95" s="68"/>
      <c r="J95" s="68"/>
      <c r="K95" s="68"/>
      <c r="L95" s="68"/>
      <c r="M95" s="82"/>
      <c r="N95" s="1"/>
      <c r="O95" s="6"/>
      <c r="P95" s="3"/>
      <c r="Q95" s="3"/>
      <c r="R95" s="3"/>
      <c r="S95" s="3"/>
      <c r="T95" s="3"/>
      <c r="U95" s="3"/>
      <c r="V95" s="3"/>
    </row>
    <row r="96" spans="1:22" ht="12.75">
      <c r="A96" s="5"/>
      <c r="B96" s="12"/>
      <c r="C96" s="1"/>
      <c r="D96" s="80"/>
      <c r="E96" s="15"/>
      <c r="F96" s="14"/>
      <c r="G96" s="68"/>
      <c r="H96" s="27"/>
      <c r="I96" s="68"/>
      <c r="J96" s="68"/>
      <c r="K96" s="68"/>
      <c r="L96" s="68"/>
      <c r="M96" s="82"/>
      <c r="N96" s="1"/>
      <c r="O96" s="6"/>
      <c r="P96" s="3"/>
      <c r="Q96" s="3"/>
      <c r="R96" s="3"/>
      <c r="S96" s="3"/>
      <c r="T96" s="3"/>
      <c r="U96" s="3"/>
      <c r="V96" s="3"/>
    </row>
    <row r="97" spans="1:22" ht="12.75">
      <c r="A97" s="5"/>
      <c r="B97" s="12"/>
      <c r="C97" s="1"/>
      <c r="D97" s="80"/>
      <c r="E97" s="14"/>
      <c r="F97" s="14"/>
      <c r="G97" s="68"/>
      <c r="H97" s="68"/>
      <c r="I97" s="68"/>
      <c r="J97" s="68"/>
      <c r="K97" s="68"/>
      <c r="L97" s="68"/>
      <c r="M97" s="82"/>
      <c r="N97" s="1"/>
      <c r="O97" s="6"/>
      <c r="P97" s="3"/>
      <c r="Q97" s="3"/>
      <c r="R97" s="3"/>
      <c r="S97" s="3"/>
      <c r="T97" s="3"/>
      <c r="U97" s="3"/>
      <c r="V97" s="3"/>
    </row>
    <row r="98" spans="1:22" ht="12.75">
      <c r="A98" s="5"/>
      <c r="B98" s="12"/>
      <c r="C98" s="1"/>
      <c r="D98" s="80"/>
      <c r="E98" s="43" t="s">
        <v>23</v>
      </c>
      <c r="F98" s="14"/>
      <c r="G98" s="68"/>
      <c r="H98" s="68"/>
      <c r="I98" s="68"/>
      <c r="J98" s="68"/>
      <c r="K98" s="68"/>
      <c r="L98" s="68"/>
      <c r="M98" s="82"/>
      <c r="N98" s="1"/>
      <c r="O98" s="6"/>
      <c r="P98" s="3"/>
      <c r="Q98" s="3"/>
      <c r="R98" s="3"/>
      <c r="S98" s="3"/>
      <c r="T98" s="3"/>
      <c r="U98" s="3"/>
      <c r="V98" s="3"/>
    </row>
    <row r="99" spans="1:22" ht="12.75">
      <c r="A99" s="5"/>
      <c r="B99" s="12"/>
      <c r="C99" s="1"/>
      <c r="D99" s="80"/>
      <c r="E99" s="15" t="s">
        <v>147</v>
      </c>
      <c r="F99" s="14"/>
      <c r="G99" s="68"/>
      <c r="H99" s="68"/>
      <c r="I99" s="68"/>
      <c r="J99" s="68"/>
      <c r="K99" s="68"/>
      <c r="L99" s="68"/>
      <c r="M99" s="82"/>
      <c r="N99" s="1"/>
      <c r="O99" s="6"/>
      <c r="P99" s="3"/>
      <c r="Q99" s="3"/>
      <c r="R99" s="3"/>
      <c r="S99" s="3"/>
      <c r="T99" s="3"/>
      <c r="U99" s="3"/>
      <c r="V99" s="3"/>
    </row>
    <row r="100" spans="1:22" ht="12.75">
      <c r="A100" s="5"/>
      <c r="B100" s="12"/>
      <c r="C100" s="1"/>
      <c r="D100" s="80"/>
      <c r="E100" s="15" t="s">
        <v>148</v>
      </c>
      <c r="F100" s="14"/>
      <c r="G100" s="68"/>
      <c r="H100" s="68"/>
      <c r="I100" s="68"/>
      <c r="J100" s="68"/>
      <c r="K100" s="68"/>
      <c r="L100" s="68"/>
      <c r="M100" s="82"/>
      <c r="N100" s="1"/>
      <c r="O100" s="6"/>
      <c r="P100" s="3"/>
      <c r="Q100" s="3"/>
      <c r="R100" s="3"/>
      <c r="S100" s="3"/>
      <c r="T100" s="3"/>
      <c r="U100" s="3"/>
      <c r="V100" s="3"/>
    </row>
    <row r="101" spans="1:22" ht="12.75">
      <c r="A101" s="5"/>
      <c r="B101" s="12"/>
      <c r="C101" s="1"/>
      <c r="D101" s="80"/>
      <c r="E101" s="15" t="s">
        <v>149</v>
      </c>
      <c r="F101" s="14"/>
      <c r="G101" s="68"/>
      <c r="H101" s="68"/>
      <c r="I101" s="68"/>
      <c r="J101" s="68"/>
      <c r="K101" s="68"/>
      <c r="L101" s="68"/>
      <c r="M101" s="82"/>
      <c r="N101" s="1"/>
      <c r="O101" s="6"/>
      <c r="P101" s="3"/>
      <c r="Q101" s="3"/>
      <c r="R101" s="3"/>
      <c r="S101" s="3"/>
      <c r="T101" s="3"/>
      <c r="U101" s="3"/>
      <c r="V101" s="3"/>
    </row>
    <row r="102" spans="1:22" ht="12.75">
      <c r="A102" s="5"/>
      <c r="B102" s="12"/>
      <c r="C102" s="1"/>
      <c r="D102" s="80"/>
      <c r="E102" s="43"/>
      <c r="F102" s="14"/>
      <c r="G102" s="68"/>
      <c r="H102" s="68"/>
      <c r="I102" s="68"/>
      <c r="J102" s="68"/>
      <c r="K102" s="68"/>
      <c r="L102" s="68"/>
      <c r="M102" s="82"/>
      <c r="N102" s="1"/>
      <c r="O102" s="6"/>
      <c r="P102" s="3"/>
      <c r="Q102" s="3"/>
      <c r="R102" s="3"/>
      <c r="S102" s="3"/>
      <c r="T102" s="3"/>
      <c r="U102" s="3"/>
      <c r="V102" s="3"/>
    </row>
    <row r="103" spans="1:22" ht="12.75">
      <c r="A103" s="5"/>
      <c r="B103" s="12"/>
      <c r="C103" s="1"/>
      <c r="D103" s="80"/>
      <c r="E103" s="28"/>
      <c r="F103" s="14"/>
      <c r="G103" s="68"/>
      <c r="H103" s="86"/>
      <c r="I103" s="68"/>
      <c r="J103" s="68"/>
      <c r="K103" s="68"/>
      <c r="L103" s="68"/>
      <c r="M103" s="82"/>
      <c r="N103" s="1"/>
      <c r="O103" s="6"/>
      <c r="P103" s="3"/>
      <c r="Q103" s="3"/>
      <c r="R103" s="3"/>
      <c r="S103" s="3"/>
      <c r="T103" s="3"/>
      <c r="U103" s="3"/>
      <c r="V103" s="3"/>
    </row>
    <row r="104" spans="1:22" ht="12.75">
      <c r="A104" s="5"/>
      <c r="B104" s="12"/>
      <c r="C104" s="1"/>
      <c r="D104" s="80"/>
      <c r="E104" s="43" t="s">
        <v>66</v>
      </c>
      <c r="F104" s="14"/>
      <c r="G104" s="68"/>
      <c r="H104" s="68"/>
      <c r="I104" s="68"/>
      <c r="J104" s="68"/>
      <c r="K104" s="68"/>
      <c r="L104" s="68"/>
      <c r="M104" s="82"/>
      <c r="N104" s="1"/>
      <c r="O104" s="6"/>
      <c r="P104" s="3"/>
      <c r="Q104" s="3"/>
      <c r="R104" s="3"/>
      <c r="S104" s="3"/>
      <c r="T104" s="3"/>
      <c r="U104" s="3"/>
      <c r="V104" s="3"/>
    </row>
    <row r="105" spans="1:22" ht="12.75">
      <c r="A105" s="5"/>
      <c r="B105" s="12"/>
      <c r="C105" s="1"/>
      <c r="D105" s="80"/>
      <c r="E105" s="53" t="s">
        <v>11</v>
      </c>
      <c r="F105" s="28"/>
      <c r="G105" s="28"/>
      <c r="H105" s="107" t="s">
        <v>16</v>
      </c>
      <c r="I105" s="68"/>
      <c r="J105" s="68"/>
      <c r="K105" s="68"/>
      <c r="L105" s="68"/>
      <c r="M105" s="82"/>
      <c r="N105" s="1"/>
      <c r="O105" s="6"/>
      <c r="P105" s="3"/>
      <c r="Q105" s="3"/>
      <c r="R105" s="3"/>
      <c r="S105" s="3"/>
      <c r="T105" s="3"/>
      <c r="U105" s="3"/>
      <c r="V105" s="3"/>
    </row>
    <row r="106" spans="1:22" ht="12.75">
      <c r="A106" s="5"/>
      <c r="B106" s="12"/>
      <c r="C106" s="1"/>
      <c r="D106" s="80"/>
      <c r="E106" s="53" t="s">
        <v>63</v>
      </c>
      <c r="F106" s="28"/>
      <c r="G106" s="28"/>
      <c r="H106" s="107" t="s">
        <v>17</v>
      </c>
      <c r="I106" s="68"/>
      <c r="J106" s="68"/>
      <c r="K106" s="68"/>
      <c r="L106" s="68"/>
      <c r="M106" s="82"/>
      <c r="N106" s="1"/>
      <c r="O106" s="6"/>
      <c r="P106" s="3"/>
      <c r="Q106" s="3"/>
      <c r="R106" s="3"/>
      <c r="S106" s="3"/>
      <c r="T106" s="3"/>
      <c r="U106" s="3"/>
      <c r="V106" s="3"/>
    </row>
    <row r="107" spans="1:22" ht="12.75">
      <c r="A107" s="5"/>
      <c r="B107" s="12"/>
      <c r="C107" s="1"/>
      <c r="D107" s="80"/>
      <c r="E107" s="100" t="s">
        <v>64</v>
      </c>
      <c r="F107" s="68"/>
      <c r="G107" s="68"/>
      <c r="H107" s="68" t="s">
        <v>18</v>
      </c>
      <c r="I107" s="68"/>
      <c r="J107" s="99"/>
      <c r="K107" s="99"/>
      <c r="L107" s="68"/>
      <c r="M107" s="82"/>
      <c r="N107" s="1"/>
      <c r="O107" s="6"/>
      <c r="P107" s="3"/>
      <c r="Q107" s="3"/>
      <c r="R107" s="3"/>
      <c r="S107" s="3"/>
      <c r="T107" s="3"/>
      <c r="U107" s="3"/>
      <c r="V107" s="3"/>
    </row>
    <row r="108" spans="1:22" ht="12.75">
      <c r="A108" s="5"/>
      <c r="B108" s="12"/>
      <c r="C108" s="1"/>
      <c r="D108" s="80"/>
      <c r="E108" s="100" t="s">
        <v>12</v>
      </c>
      <c r="F108" s="68"/>
      <c r="G108" s="68"/>
      <c r="H108" s="68" t="s">
        <v>19</v>
      </c>
      <c r="I108" s="68"/>
      <c r="J108" s="99"/>
      <c r="K108" s="99"/>
      <c r="L108" s="68"/>
      <c r="M108" s="82"/>
      <c r="N108" s="1"/>
      <c r="O108" s="6"/>
      <c r="P108" s="3"/>
      <c r="Q108" s="3"/>
      <c r="R108" s="3"/>
      <c r="S108" s="3"/>
      <c r="T108" s="3"/>
      <c r="U108" s="3"/>
      <c r="V108" s="3"/>
    </row>
    <row r="109" spans="1:22" ht="12.75">
      <c r="A109" s="5"/>
      <c r="B109" s="12"/>
      <c r="C109" s="1"/>
      <c r="D109" s="80"/>
      <c r="E109" s="100" t="s">
        <v>15</v>
      </c>
      <c r="F109" s="68"/>
      <c r="G109" s="68"/>
      <c r="H109" s="68" t="s">
        <v>20</v>
      </c>
      <c r="I109" s="68"/>
      <c r="J109" s="99"/>
      <c r="K109" s="99"/>
      <c r="L109" s="68"/>
      <c r="M109" s="82"/>
      <c r="N109" s="1"/>
      <c r="O109" s="6"/>
      <c r="P109" s="3"/>
      <c r="Q109" s="3"/>
      <c r="R109" s="3"/>
      <c r="S109" s="3"/>
      <c r="T109" s="3"/>
      <c r="U109" s="3"/>
      <c r="V109" s="3"/>
    </row>
    <row r="110" spans="1:22" ht="12.75">
      <c r="A110" s="5"/>
      <c r="B110" s="12"/>
      <c r="C110" s="1"/>
      <c r="D110" s="80"/>
      <c r="E110" s="100" t="s">
        <v>65</v>
      </c>
      <c r="F110" s="68"/>
      <c r="G110" s="68"/>
      <c r="H110" s="85" t="s">
        <v>21</v>
      </c>
      <c r="I110" s="68"/>
      <c r="J110" s="99"/>
      <c r="K110" s="99"/>
      <c r="L110" s="68"/>
      <c r="M110" s="82"/>
      <c r="N110" s="1"/>
      <c r="O110" s="6"/>
      <c r="P110" s="3"/>
      <c r="Q110" s="3"/>
      <c r="R110" s="3"/>
      <c r="S110" s="3"/>
      <c r="T110" s="3"/>
      <c r="U110" s="3"/>
      <c r="V110" s="3"/>
    </row>
    <row r="111" spans="1:22" ht="12.75">
      <c r="A111" s="5"/>
      <c r="B111" s="12"/>
      <c r="C111" s="1"/>
      <c r="D111" s="80"/>
      <c r="E111" s="100"/>
      <c r="F111" s="68"/>
      <c r="G111" s="68"/>
      <c r="H111" s="85" t="s">
        <v>22</v>
      </c>
      <c r="I111" s="68"/>
      <c r="J111" s="99"/>
      <c r="K111" s="99"/>
      <c r="L111" s="68"/>
      <c r="M111" s="82"/>
      <c r="N111" s="1"/>
      <c r="O111" s="6"/>
      <c r="P111" s="3"/>
      <c r="Q111" s="3"/>
      <c r="R111" s="3"/>
      <c r="S111" s="3"/>
      <c r="T111" s="3"/>
      <c r="U111" s="3"/>
      <c r="V111" s="3"/>
    </row>
    <row r="112" spans="1:22" ht="12.75">
      <c r="A112" s="5"/>
      <c r="B112" s="12"/>
      <c r="C112" s="1"/>
      <c r="D112" s="80"/>
      <c r="E112" s="100" t="s">
        <v>13</v>
      </c>
      <c r="F112" s="68"/>
      <c r="G112" s="68"/>
      <c r="H112" s="85" t="s">
        <v>14</v>
      </c>
      <c r="I112" s="68"/>
      <c r="J112" s="68"/>
      <c r="K112" s="68"/>
      <c r="L112" s="68"/>
      <c r="M112" s="82"/>
      <c r="N112" s="1"/>
      <c r="O112" s="6"/>
      <c r="P112" s="3"/>
      <c r="Q112" s="3"/>
      <c r="R112" s="3"/>
      <c r="S112" s="3"/>
      <c r="T112" s="3"/>
      <c r="U112" s="3"/>
      <c r="V112" s="3"/>
    </row>
    <row r="113" spans="1:22" ht="12.75">
      <c r="A113" s="5"/>
      <c r="B113" s="12"/>
      <c r="C113" s="1"/>
      <c r="D113" s="80"/>
      <c r="E113" s="100"/>
      <c r="F113" s="68"/>
      <c r="G113" s="68"/>
      <c r="H113" s="85"/>
      <c r="I113" s="68"/>
      <c r="J113" s="68"/>
      <c r="K113" s="68"/>
      <c r="L113" s="68"/>
      <c r="M113" s="82"/>
      <c r="N113" s="1"/>
      <c r="O113" s="6"/>
      <c r="P113" s="3"/>
      <c r="Q113" s="3"/>
      <c r="R113" s="3"/>
      <c r="S113" s="3"/>
      <c r="T113" s="3"/>
      <c r="U113" s="3"/>
      <c r="V113" s="3"/>
    </row>
    <row r="114" spans="1:22" ht="13.5" thickBot="1">
      <c r="A114" s="5"/>
      <c r="B114" s="12"/>
      <c r="C114" s="1"/>
      <c r="D114" s="91"/>
      <c r="E114" s="108"/>
      <c r="F114" s="92"/>
      <c r="G114" s="92"/>
      <c r="H114" s="109"/>
      <c r="I114" s="92"/>
      <c r="J114" s="92"/>
      <c r="K114" s="92"/>
      <c r="L114" s="92"/>
      <c r="M114" s="94"/>
      <c r="N114" s="1"/>
      <c r="O114" s="6"/>
      <c r="P114" s="3"/>
      <c r="Q114" s="3"/>
      <c r="R114" s="3"/>
      <c r="S114" s="3"/>
      <c r="T114" s="3"/>
      <c r="U114" s="3"/>
      <c r="V114" s="3"/>
    </row>
    <row r="115" spans="1:22" ht="12.75">
      <c r="A115" s="5"/>
      <c r="B115" s="12"/>
      <c r="C115" s="1"/>
      <c r="D115" s="80"/>
      <c r="E115" s="100"/>
      <c r="F115" s="68"/>
      <c r="G115" s="68"/>
      <c r="H115" s="85"/>
      <c r="I115" s="68"/>
      <c r="J115" s="68"/>
      <c r="K115" s="68"/>
      <c r="L115" s="68"/>
      <c r="M115" s="82"/>
      <c r="N115" s="1"/>
      <c r="O115" s="6"/>
      <c r="P115" s="3"/>
      <c r="Q115" s="3"/>
      <c r="R115" s="3"/>
      <c r="S115" s="3"/>
      <c r="T115" s="3"/>
      <c r="U115" s="3"/>
      <c r="V115" s="3"/>
    </row>
    <row r="116" spans="1:22" ht="12.75">
      <c r="A116" s="5"/>
      <c r="B116" s="12"/>
      <c r="C116" s="1"/>
      <c r="D116" s="80"/>
      <c r="E116" s="68" t="s">
        <v>150</v>
      </c>
      <c r="F116" s="68"/>
      <c r="G116" s="68"/>
      <c r="H116" s="85"/>
      <c r="I116" s="68"/>
      <c r="J116" s="68"/>
      <c r="K116" s="68"/>
      <c r="L116" s="68"/>
      <c r="M116" s="82"/>
      <c r="N116" s="1"/>
      <c r="O116" s="6"/>
      <c r="P116" s="3"/>
      <c r="Q116" s="3"/>
      <c r="R116" s="3"/>
      <c r="S116" s="3"/>
      <c r="T116" s="3"/>
      <c r="U116" s="3"/>
      <c r="V116" s="3"/>
    </row>
    <row r="117" spans="1:22" ht="12.75">
      <c r="A117" s="5"/>
      <c r="B117" s="12"/>
      <c r="C117" s="1"/>
      <c r="D117" s="80"/>
      <c r="E117" s="68" t="s">
        <v>151</v>
      </c>
      <c r="F117" s="68"/>
      <c r="G117" s="68"/>
      <c r="H117" s="84"/>
      <c r="I117" s="68"/>
      <c r="J117" s="68"/>
      <c r="K117" s="68"/>
      <c r="L117" s="68"/>
      <c r="M117" s="82"/>
      <c r="N117" s="1"/>
      <c r="O117" s="6"/>
      <c r="P117" s="3"/>
      <c r="Q117" s="3"/>
      <c r="R117" s="3"/>
      <c r="S117" s="3"/>
      <c r="T117" s="3"/>
      <c r="U117" s="3"/>
      <c r="V117" s="3"/>
    </row>
    <row r="118" spans="1:22" ht="12.75">
      <c r="A118" s="5"/>
      <c r="B118" s="12"/>
      <c r="C118" s="1"/>
      <c r="D118" s="80"/>
      <c r="E118" s="68" t="s">
        <v>152</v>
      </c>
      <c r="F118" s="68"/>
      <c r="G118" s="68"/>
      <c r="H118" s="89"/>
      <c r="I118" s="68"/>
      <c r="J118" s="68"/>
      <c r="K118" s="68"/>
      <c r="L118" s="68"/>
      <c r="M118" s="82"/>
      <c r="N118" s="1"/>
      <c r="O118" s="6"/>
      <c r="P118" s="3"/>
      <c r="Q118" s="3"/>
      <c r="R118" s="3"/>
      <c r="S118" s="3"/>
      <c r="T118" s="3"/>
      <c r="U118" s="3"/>
      <c r="V118" s="3"/>
    </row>
    <row r="119" spans="1:22" ht="12.75">
      <c r="A119" s="5"/>
      <c r="B119" s="12"/>
      <c r="C119" s="1"/>
      <c r="D119" s="80"/>
      <c r="E119" s="68"/>
      <c r="F119" s="68"/>
      <c r="G119" s="68"/>
      <c r="H119" s="89"/>
      <c r="I119" s="68"/>
      <c r="J119" s="68"/>
      <c r="K119" s="68"/>
      <c r="L119" s="68"/>
      <c r="M119" s="82"/>
      <c r="N119" s="1"/>
      <c r="O119" s="6"/>
      <c r="P119" s="3"/>
      <c r="Q119" s="3"/>
      <c r="R119" s="3"/>
      <c r="S119" s="3"/>
      <c r="T119" s="3"/>
      <c r="U119" s="3"/>
      <c r="V119" s="3"/>
    </row>
    <row r="120" spans="1:22" ht="12.75">
      <c r="A120" s="5"/>
      <c r="B120" s="12"/>
      <c r="C120" s="1"/>
      <c r="D120" s="122" t="s">
        <v>5</v>
      </c>
      <c r="E120" s="125"/>
      <c r="F120" s="125"/>
      <c r="G120" s="125"/>
      <c r="H120" s="125"/>
      <c r="I120" s="125"/>
      <c r="J120" s="125"/>
      <c r="K120" s="125"/>
      <c r="L120" s="125"/>
      <c r="M120" s="126"/>
      <c r="N120" s="1"/>
      <c r="O120" s="6"/>
      <c r="P120" s="3"/>
      <c r="Q120" s="3"/>
      <c r="R120" s="3"/>
      <c r="S120" s="3"/>
      <c r="T120" s="3"/>
      <c r="U120" s="3"/>
      <c r="V120" s="3"/>
    </row>
    <row r="121" spans="1:22" ht="13.5" thickBot="1">
      <c r="A121" s="5"/>
      <c r="B121" s="12"/>
      <c r="C121" s="1"/>
      <c r="D121" s="91"/>
      <c r="E121" s="92"/>
      <c r="F121" s="92"/>
      <c r="G121" s="92"/>
      <c r="H121" s="92"/>
      <c r="I121" s="92"/>
      <c r="J121" s="92"/>
      <c r="K121" s="92"/>
      <c r="L121" s="92"/>
      <c r="M121" s="94"/>
      <c r="N121" s="1"/>
      <c r="O121" s="6"/>
      <c r="P121" s="3"/>
      <c r="Q121" s="3"/>
      <c r="R121" s="3"/>
      <c r="S121" s="3"/>
      <c r="T121" s="3"/>
      <c r="U121" s="3"/>
      <c r="V121" s="3"/>
    </row>
    <row r="122" spans="1:22" ht="15" customHeight="1">
      <c r="A122" s="5"/>
      <c r="B122" s="12"/>
      <c r="C122" s="1"/>
      <c r="D122" s="121"/>
      <c r="E122" s="121"/>
      <c r="F122" s="121"/>
      <c r="G122" s="121"/>
      <c r="H122" s="121"/>
      <c r="I122" s="121"/>
      <c r="J122" s="121"/>
      <c r="K122" s="121"/>
      <c r="L122" s="121"/>
      <c r="M122" s="121"/>
      <c r="N122" s="1"/>
      <c r="O122" s="6"/>
      <c r="P122" s="3"/>
      <c r="Q122" s="3"/>
      <c r="R122" s="3"/>
      <c r="S122" s="3"/>
      <c r="T122" s="3"/>
      <c r="U122" s="3"/>
      <c r="V122" s="3"/>
    </row>
    <row r="123" spans="1:22" ht="12.75">
      <c r="A123" s="5"/>
      <c r="B123" s="12"/>
      <c r="C123" s="1"/>
      <c r="D123" s="1"/>
      <c r="E123" s="1"/>
      <c r="F123" s="1"/>
      <c r="G123" s="1"/>
      <c r="H123" s="1"/>
      <c r="I123" s="1"/>
      <c r="J123" s="1"/>
      <c r="K123" s="1"/>
      <c r="L123" s="1"/>
      <c r="M123" s="1"/>
      <c r="N123" s="24"/>
      <c r="O123" s="25"/>
      <c r="P123" s="3"/>
      <c r="Q123" s="3"/>
      <c r="R123" s="3"/>
      <c r="S123" s="3"/>
      <c r="T123" s="3"/>
      <c r="U123" s="3"/>
      <c r="V123" s="3"/>
    </row>
    <row r="124" spans="1:22" ht="1.5" customHeight="1">
      <c r="A124" s="3"/>
      <c r="B124" s="13"/>
      <c r="C124" s="8"/>
      <c r="D124" s="8"/>
      <c r="E124" s="8"/>
      <c r="F124" s="8"/>
      <c r="G124" s="8"/>
      <c r="H124" s="8"/>
      <c r="I124" s="8"/>
      <c r="J124" s="8"/>
      <c r="K124" s="8"/>
      <c r="L124" s="8"/>
      <c r="M124" s="8"/>
      <c r="N124" s="8"/>
      <c r="O124" s="9"/>
      <c r="P124" s="3"/>
      <c r="Q124" s="3"/>
      <c r="R124" s="3"/>
      <c r="S124" s="3"/>
      <c r="T124" s="3"/>
      <c r="U124" s="3"/>
      <c r="V124" s="3"/>
    </row>
    <row r="125" spans="1:22" ht="12.75">
      <c r="A125" s="3"/>
      <c r="B125" s="3"/>
      <c r="C125" s="3"/>
      <c r="D125" s="3"/>
      <c r="E125" s="3"/>
      <c r="F125" s="3"/>
      <c r="G125" s="3"/>
      <c r="H125" s="3"/>
      <c r="I125" s="3"/>
      <c r="J125" s="3"/>
      <c r="K125" s="3"/>
      <c r="L125" s="3"/>
      <c r="M125" s="3"/>
      <c r="N125" s="3"/>
      <c r="O125" s="3"/>
      <c r="P125" s="3"/>
      <c r="Q125" s="3"/>
      <c r="R125" s="3"/>
      <c r="S125" s="3"/>
      <c r="T125" s="3"/>
      <c r="U125" s="3"/>
      <c r="V125" s="3"/>
    </row>
    <row r="126" spans="1:22" ht="12.75">
      <c r="A126" s="50" t="b">
        <v>1</v>
      </c>
      <c r="B126" s="3"/>
      <c r="C126" s="3"/>
      <c r="D126" s="3"/>
      <c r="E126" s="3"/>
      <c r="F126" s="3"/>
      <c r="G126" s="3"/>
      <c r="H126" s="3"/>
      <c r="I126" s="3"/>
      <c r="J126" s="3"/>
      <c r="K126" s="3"/>
      <c r="L126" s="3"/>
      <c r="M126" s="3"/>
      <c r="N126" s="3"/>
      <c r="O126" s="3"/>
      <c r="P126" s="3"/>
      <c r="Q126" s="3"/>
      <c r="R126" s="3"/>
      <c r="S126" s="3"/>
      <c r="T126" s="3"/>
      <c r="U126" s="3"/>
      <c r="V126" s="3"/>
    </row>
    <row r="127" spans="1:22" ht="12.75">
      <c r="A127" s="3"/>
      <c r="B127" s="3"/>
      <c r="C127" s="3"/>
      <c r="D127" s="3"/>
      <c r="E127" s="3"/>
      <c r="F127" s="3"/>
      <c r="G127" s="3"/>
      <c r="H127" s="3"/>
      <c r="I127" s="3"/>
      <c r="J127" s="3"/>
      <c r="K127" s="3"/>
      <c r="L127" s="3"/>
      <c r="M127" s="3"/>
      <c r="N127" s="3"/>
      <c r="O127" s="3"/>
      <c r="P127" s="3"/>
      <c r="Q127" s="3"/>
      <c r="R127" s="3"/>
      <c r="S127" s="3"/>
      <c r="T127" s="3"/>
      <c r="U127" s="3"/>
      <c r="V127" s="3"/>
    </row>
    <row r="128" spans="1:22" ht="12.75">
      <c r="A128" s="3"/>
      <c r="B128" s="3"/>
      <c r="C128" s="3"/>
      <c r="D128" s="3"/>
      <c r="E128" s="3"/>
      <c r="F128" s="3"/>
      <c r="G128" s="3"/>
      <c r="H128" s="3"/>
      <c r="I128" s="3"/>
      <c r="J128" s="3"/>
      <c r="K128" s="3"/>
      <c r="L128" s="3"/>
      <c r="M128" s="3"/>
      <c r="N128" s="3"/>
      <c r="O128" s="3"/>
      <c r="P128" s="3"/>
      <c r="Q128" s="3"/>
      <c r="R128" s="3"/>
      <c r="S128" s="3"/>
      <c r="T128" s="3"/>
      <c r="U128" s="3"/>
      <c r="V128" s="3"/>
    </row>
    <row r="129" spans="1:22" ht="12.75">
      <c r="A129" s="3"/>
      <c r="B129" s="3"/>
      <c r="C129" s="3"/>
      <c r="D129" s="3"/>
      <c r="E129" s="3"/>
      <c r="F129" s="3"/>
      <c r="G129" s="3"/>
      <c r="H129" s="3"/>
      <c r="I129" s="3"/>
      <c r="J129" s="3"/>
      <c r="K129" s="3"/>
      <c r="L129" s="3"/>
      <c r="M129" s="3"/>
      <c r="N129" s="3"/>
      <c r="O129" s="3"/>
      <c r="P129" s="3"/>
      <c r="Q129" s="3"/>
      <c r="R129" s="3"/>
      <c r="S129" s="3"/>
      <c r="T129" s="3"/>
      <c r="U129" s="3"/>
      <c r="V129" s="3"/>
    </row>
    <row r="130" spans="1:22" ht="12.75">
      <c r="A130" s="3"/>
      <c r="B130" s="3"/>
      <c r="C130" s="3"/>
      <c r="D130" s="3"/>
      <c r="E130" s="3"/>
      <c r="F130" s="3"/>
      <c r="G130" s="3"/>
      <c r="H130" s="3"/>
      <c r="I130" s="3"/>
      <c r="J130" s="3"/>
      <c r="K130" s="3"/>
      <c r="L130" s="3"/>
      <c r="M130" s="3"/>
      <c r="N130" s="3"/>
      <c r="O130" s="3"/>
      <c r="P130" s="3"/>
      <c r="Q130" s="3"/>
      <c r="R130" s="3"/>
      <c r="S130" s="3"/>
      <c r="T130" s="3"/>
      <c r="U130" s="3"/>
      <c r="V130" s="3"/>
    </row>
    <row r="131" spans="1:22" ht="12.75">
      <c r="A131" s="3"/>
      <c r="B131" s="3"/>
      <c r="C131" s="3"/>
      <c r="D131" s="3"/>
      <c r="E131" s="3"/>
      <c r="F131" s="3"/>
      <c r="G131" s="3"/>
      <c r="H131" s="3"/>
      <c r="I131" s="3"/>
      <c r="J131" s="3"/>
      <c r="K131" s="3"/>
      <c r="L131" s="3"/>
      <c r="M131" s="3"/>
      <c r="N131" s="3"/>
      <c r="O131" s="3"/>
      <c r="P131" s="3"/>
      <c r="Q131" s="3"/>
      <c r="R131" s="3"/>
      <c r="S131" s="3"/>
      <c r="T131" s="3"/>
      <c r="U131" s="3"/>
      <c r="V131" s="3"/>
    </row>
    <row r="132" spans="1:22" ht="12.75">
      <c r="A132" s="3"/>
      <c r="B132" s="3"/>
      <c r="C132" s="3"/>
      <c r="D132" s="3"/>
      <c r="E132" s="3"/>
      <c r="F132" s="3"/>
      <c r="G132" s="3"/>
      <c r="H132" s="3"/>
      <c r="I132" s="3"/>
      <c r="J132" s="3"/>
      <c r="K132" s="3"/>
      <c r="L132" s="3"/>
      <c r="M132" s="3"/>
      <c r="N132" s="3"/>
      <c r="O132" s="3"/>
      <c r="P132" s="3"/>
      <c r="Q132" s="3"/>
      <c r="R132" s="3"/>
      <c r="S132" s="3"/>
      <c r="T132" s="3"/>
      <c r="U132" s="3"/>
      <c r="V132" s="3"/>
    </row>
    <row r="133" spans="1:22" ht="12.75">
      <c r="A133" s="3"/>
      <c r="B133" s="3"/>
      <c r="C133" s="3"/>
      <c r="D133" s="3"/>
      <c r="E133" s="3"/>
      <c r="F133" s="3"/>
      <c r="G133" s="3"/>
      <c r="H133" s="3"/>
      <c r="I133" s="3"/>
      <c r="J133" s="3"/>
      <c r="K133" s="3"/>
      <c r="L133" s="3"/>
      <c r="M133" s="3"/>
      <c r="N133" s="3"/>
      <c r="O133" s="3"/>
      <c r="P133" s="3"/>
      <c r="Q133" s="3"/>
      <c r="R133" s="3"/>
      <c r="S133" s="3"/>
      <c r="T133" s="3"/>
      <c r="U133" s="3"/>
      <c r="V133" s="3"/>
    </row>
    <row r="134" spans="1:22" ht="12.75">
      <c r="A134" s="3"/>
      <c r="B134" s="3"/>
      <c r="C134" s="3"/>
      <c r="D134" s="3"/>
      <c r="E134" s="3"/>
      <c r="F134" s="3"/>
      <c r="G134" s="3"/>
      <c r="H134" s="3"/>
      <c r="I134" s="3"/>
      <c r="J134" s="3"/>
      <c r="K134" s="3"/>
      <c r="L134" s="3"/>
      <c r="M134" s="3"/>
      <c r="N134" s="3"/>
      <c r="O134" s="3"/>
      <c r="P134" s="3"/>
      <c r="Q134" s="3"/>
      <c r="R134" s="3"/>
      <c r="S134" s="3"/>
      <c r="T134" s="3"/>
      <c r="U134" s="3"/>
      <c r="V134" s="3"/>
    </row>
    <row r="135" spans="1:22" ht="12.75">
      <c r="A135" s="3"/>
      <c r="B135" s="3"/>
      <c r="C135" s="3"/>
      <c r="D135" s="3"/>
      <c r="E135" s="3"/>
      <c r="F135" s="3"/>
      <c r="G135" s="3"/>
      <c r="H135" s="3"/>
      <c r="I135" s="3"/>
      <c r="J135" s="3"/>
      <c r="K135" s="3"/>
      <c r="L135" s="3"/>
      <c r="M135" s="3"/>
      <c r="N135" s="3"/>
      <c r="O135" s="3"/>
      <c r="P135" s="3"/>
      <c r="Q135" s="3"/>
      <c r="R135" s="3"/>
      <c r="S135" s="3"/>
      <c r="T135" s="3"/>
      <c r="U135" s="3"/>
      <c r="V135" s="3"/>
    </row>
    <row r="136" spans="1:22" ht="12.75">
      <c r="A136" s="3"/>
      <c r="B136" s="3"/>
      <c r="C136" s="3"/>
      <c r="D136" s="3"/>
      <c r="E136" s="3"/>
      <c r="F136" s="3"/>
      <c r="G136" s="3"/>
      <c r="H136" s="3"/>
      <c r="I136" s="3"/>
      <c r="J136" s="3"/>
      <c r="K136" s="3"/>
      <c r="L136" s="3"/>
      <c r="M136" s="3"/>
      <c r="N136" s="3"/>
      <c r="O136" s="3"/>
      <c r="P136" s="3"/>
      <c r="Q136" s="3"/>
      <c r="R136" s="3"/>
      <c r="S136" s="3"/>
      <c r="T136" s="3"/>
      <c r="U136" s="3"/>
      <c r="V136" s="3"/>
    </row>
    <row r="137" spans="1:22" ht="12.75">
      <c r="A137" s="3"/>
      <c r="B137" s="3"/>
      <c r="C137" s="3"/>
      <c r="D137" s="3"/>
      <c r="E137" s="3"/>
      <c r="F137" s="3"/>
      <c r="G137" s="3"/>
      <c r="H137" s="3"/>
      <c r="I137" s="3"/>
      <c r="J137" s="3"/>
      <c r="K137" s="3"/>
      <c r="L137" s="3"/>
      <c r="M137" s="3"/>
      <c r="N137" s="3"/>
      <c r="O137" s="3"/>
      <c r="P137" s="3"/>
      <c r="Q137" s="3"/>
      <c r="R137" s="3"/>
      <c r="S137" s="3"/>
      <c r="T137" s="3"/>
      <c r="U137" s="3"/>
      <c r="V137" s="3"/>
    </row>
    <row r="138" spans="1:22" ht="12.75">
      <c r="A138" s="3"/>
      <c r="B138" s="3"/>
      <c r="C138" s="3"/>
      <c r="D138" s="3"/>
      <c r="E138" s="3"/>
      <c r="F138" s="3"/>
      <c r="G138" s="3"/>
      <c r="H138" s="3"/>
      <c r="I138" s="3"/>
      <c r="J138" s="3"/>
      <c r="K138" s="3"/>
      <c r="L138" s="3"/>
      <c r="M138" s="3"/>
      <c r="N138" s="3"/>
      <c r="O138" s="3"/>
      <c r="P138" s="3"/>
      <c r="Q138" s="3"/>
      <c r="R138" s="3"/>
      <c r="S138" s="3"/>
      <c r="T138" s="3"/>
      <c r="U138" s="3"/>
      <c r="V138" s="3"/>
    </row>
    <row r="139" spans="1:22" ht="12.75">
      <c r="A139" s="3"/>
      <c r="B139" s="3"/>
      <c r="C139" s="3"/>
      <c r="D139" s="3"/>
      <c r="E139" s="3"/>
      <c r="F139" s="3"/>
      <c r="G139" s="3"/>
      <c r="H139" s="3"/>
      <c r="I139" s="3"/>
      <c r="J139" s="3"/>
      <c r="K139" s="3"/>
      <c r="L139" s="3"/>
      <c r="M139" s="3"/>
      <c r="N139" s="3"/>
      <c r="O139" s="3"/>
      <c r="P139" s="3"/>
      <c r="Q139" s="3"/>
      <c r="R139" s="3"/>
      <c r="S139" s="3"/>
      <c r="T139" s="3"/>
      <c r="U139" s="3"/>
      <c r="V139" s="3"/>
    </row>
    <row r="140" spans="1:22" ht="12.75">
      <c r="A140" s="3"/>
      <c r="B140" s="3"/>
      <c r="C140" s="3"/>
      <c r="D140" s="3"/>
      <c r="E140" s="3"/>
      <c r="F140" s="3"/>
      <c r="G140" s="3"/>
      <c r="H140" s="3"/>
      <c r="I140" s="3"/>
      <c r="J140" s="3"/>
      <c r="K140" s="3"/>
      <c r="L140" s="3"/>
      <c r="M140" s="3"/>
      <c r="N140" s="3"/>
      <c r="O140" s="3"/>
      <c r="P140" s="3"/>
      <c r="Q140" s="3"/>
      <c r="R140" s="3"/>
      <c r="S140" s="3"/>
      <c r="T140" s="3"/>
      <c r="U140" s="3"/>
      <c r="V140" s="3"/>
    </row>
    <row r="141" spans="1:22" ht="12.75">
      <c r="A141" s="3"/>
      <c r="B141" s="3"/>
      <c r="C141" s="3"/>
      <c r="D141" s="3"/>
      <c r="E141" s="3"/>
      <c r="F141" s="3"/>
      <c r="G141" s="3"/>
      <c r="H141" s="3"/>
      <c r="I141" s="3"/>
      <c r="J141" s="3"/>
      <c r="K141" s="3"/>
      <c r="L141" s="3"/>
      <c r="M141" s="3"/>
      <c r="N141" s="3"/>
      <c r="O141" s="3"/>
      <c r="P141" s="3"/>
      <c r="Q141" s="3"/>
      <c r="R141" s="3"/>
      <c r="S141" s="3"/>
      <c r="T141" s="3"/>
      <c r="U141" s="3"/>
      <c r="V141" s="3"/>
    </row>
    <row r="142" spans="1:22" ht="12.75">
      <c r="A142" s="3"/>
      <c r="B142" s="3"/>
      <c r="C142" s="3"/>
      <c r="D142" s="3"/>
      <c r="E142" s="3"/>
      <c r="F142" s="3"/>
      <c r="G142" s="3"/>
      <c r="H142" s="3"/>
      <c r="I142" s="3"/>
      <c r="J142" s="3"/>
      <c r="K142" s="3"/>
      <c r="L142" s="3"/>
      <c r="M142" s="3"/>
      <c r="N142" s="3"/>
      <c r="O142" s="3"/>
      <c r="P142" s="3"/>
      <c r="Q142" s="3"/>
      <c r="R142" s="3"/>
      <c r="S142" s="3"/>
      <c r="T142" s="3"/>
      <c r="U142" s="3"/>
      <c r="V142" s="3"/>
    </row>
    <row r="143" spans="1:22" ht="12.75">
      <c r="A143" s="3"/>
      <c r="B143" s="3"/>
      <c r="C143" s="3"/>
      <c r="D143" s="3"/>
      <c r="E143" s="3"/>
      <c r="F143" s="3"/>
      <c r="G143" s="3"/>
      <c r="H143" s="3"/>
      <c r="I143" s="3"/>
      <c r="J143" s="3"/>
      <c r="K143" s="3"/>
      <c r="L143" s="3"/>
      <c r="M143" s="3"/>
      <c r="N143" s="3"/>
      <c r="O143" s="3"/>
      <c r="P143" s="3"/>
      <c r="Q143" s="3"/>
      <c r="R143" s="3"/>
      <c r="S143" s="3"/>
      <c r="T143" s="3"/>
      <c r="U143" s="3"/>
      <c r="V143" s="3"/>
    </row>
  </sheetData>
  <mergeCells count="2">
    <mergeCell ref="D122:M122"/>
    <mergeCell ref="D120:M120"/>
  </mergeCells>
  <printOptions horizontalCentered="1"/>
  <pageMargins left="0.75" right="0.75" top="1" bottom="1" header="0.5" footer="0.5"/>
  <pageSetup horizontalDpi="360" verticalDpi="360" orientation="portrait" scale="73" r:id="rId4"/>
  <rowBreaks count="2" manualBreakCount="2">
    <brk id="2" max="255" man="1"/>
    <brk id="67" min="3" max="12" man="1"/>
  </rowBreaks>
  <colBreaks count="2" manualBreakCount="2">
    <brk id="2" max="65535" man="1"/>
    <brk id="13"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1111">
    <pageSetUpPr fitToPage="1"/>
  </sheetPr>
  <dimension ref="A1:V83"/>
  <sheetViews>
    <sheetView showGridLines="0" zoomScale="90" zoomScaleNormal="90" workbookViewId="0" topLeftCell="A1">
      <selection activeCell="A1" sqref="A1"/>
    </sheetView>
  </sheetViews>
  <sheetFormatPr defaultColWidth="9.7109375" defaultRowHeight="12.75"/>
  <cols>
    <col min="1" max="1" width="3.7109375" style="0" customWidth="1"/>
    <col min="2" max="2" width="0.2890625" style="0" customWidth="1"/>
    <col min="3" max="3" width="3.421875" style="0" customWidth="1"/>
    <col min="4" max="6" width="8.8515625" style="0" customWidth="1"/>
    <col min="7" max="7" width="13.421875" style="0" bestFit="1" customWidth="1"/>
    <col min="8" max="11" width="8.8515625" style="0" customWidth="1"/>
    <col min="12" max="12" width="13.421875" style="0" customWidth="1"/>
    <col min="13" max="13" width="8.8515625" style="0" customWidth="1"/>
    <col min="14" max="14" width="3.7109375" style="0" customWidth="1"/>
    <col min="15" max="15" width="0.2890625" style="0" customWidth="1"/>
    <col min="16" max="16384" width="8.8515625" style="0" customWidth="1"/>
  </cols>
  <sheetData>
    <row r="1" spans="1:22" ht="17.25" customHeight="1">
      <c r="A1" s="3"/>
      <c r="B1" s="3"/>
      <c r="C1" s="4"/>
      <c r="D1" s="4"/>
      <c r="E1" s="4"/>
      <c r="F1" s="4"/>
      <c r="G1" s="4"/>
      <c r="H1" s="4"/>
      <c r="I1" s="4"/>
      <c r="J1" s="4"/>
      <c r="K1" s="4"/>
      <c r="L1" s="4"/>
      <c r="M1" s="4"/>
      <c r="N1" s="4"/>
      <c r="O1" s="4"/>
      <c r="P1" s="3"/>
      <c r="Q1" s="3"/>
      <c r="R1" s="3"/>
      <c r="S1" s="3"/>
      <c r="T1" s="3"/>
      <c r="U1" s="3"/>
      <c r="V1" s="3"/>
    </row>
    <row r="2" spans="1:22" ht="1.5" customHeight="1">
      <c r="A2" s="3"/>
      <c r="B2" s="10"/>
      <c r="C2" s="11"/>
      <c r="D2" s="11"/>
      <c r="E2" s="11"/>
      <c r="F2" s="11"/>
      <c r="G2" s="11"/>
      <c r="H2" s="11"/>
      <c r="I2" s="11"/>
      <c r="J2" s="11"/>
      <c r="K2" s="11"/>
      <c r="L2" s="11"/>
      <c r="M2" s="11"/>
      <c r="N2" s="11"/>
      <c r="O2" s="7"/>
      <c r="P2" s="3"/>
      <c r="Q2" s="3"/>
      <c r="R2" s="3"/>
      <c r="S2" s="3"/>
      <c r="T2" s="3"/>
      <c r="U2" s="3"/>
      <c r="V2" s="3"/>
    </row>
    <row r="3" spans="1:22" ht="12" customHeight="1" thickBot="1">
      <c r="A3" s="5"/>
      <c r="B3" s="12"/>
      <c r="C3" s="1"/>
      <c r="D3" s="1"/>
      <c r="E3" s="1"/>
      <c r="F3" s="1"/>
      <c r="G3" s="1"/>
      <c r="H3" s="1"/>
      <c r="I3" s="1"/>
      <c r="J3" s="1"/>
      <c r="K3" s="1"/>
      <c r="L3" s="1"/>
      <c r="M3" s="1"/>
      <c r="N3" s="23"/>
      <c r="O3" s="6"/>
      <c r="P3" s="3"/>
      <c r="Q3" s="3"/>
      <c r="R3" s="3"/>
      <c r="S3" s="3"/>
      <c r="T3" s="3"/>
      <c r="U3" s="3"/>
      <c r="V3" s="3"/>
    </row>
    <row r="4" spans="1:22" ht="12.75">
      <c r="A4" s="5"/>
      <c r="B4" s="12"/>
      <c r="C4" s="1"/>
      <c r="D4" s="33"/>
      <c r="E4" s="34"/>
      <c r="F4" s="34"/>
      <c r="G4" s="34"/>
      <c r="H4" s="34"/>
      <c r="I4" s="34"/>
      <c r="J4" s="34"/>
      <c r="K4" s="34"/>
      <c r="L4" s="34"/>
      <c r="M4" s="35"/>
      <c r="N4" s="1"/>
      <c r="O4" s="6"/>
      <c r="P4" s="3"/>
      <c r="Q4" s="3"/>
      <c r="R4" s="3"/>
      <c r="S4" s="3"/>
      <c r="T4" s="3"/>
      <c r="U4" s="3"/>
      <c r="V4" s="3"/>
    </row>
    <row r="5" spans="1:22" ht="12.75">
      <c r="A5" s="5"/>
      <c r="B5" s="12"/>
      <c r="C5" s="1"/>
      <c r="D5" s="36"/>
      <c r="E5" s="1"/>
      <c r="F5" s="1"/>
      <c r="G5" s="1"/>
      <c r="H5" s="1"/>
      <c r="I5" s="1"/>
      <c r="J5" s="1"/>
      <c r="K5" s="1"/>
      <c r="L5" s="1"/>
      <c r="M5" s="37"/>
      <c r="N5" s="1"/>
      <c r="O5" s="6"/>
      <c r="P5" s="3"/>
      <c r="Q5" s="3"/>
      <c r="R5" s="3"/>
      <c r="S5" s="3"/>
      <c r="T5" s="3"/>
      <c r="U5" s="3"/>
      <c r="V5" s="3"/>
    </row>
    <row r="6" spans="1:22" ht="12.75">
      <c r="A6" s="5"/>
      <c r="B6" s="12"/>
      <c r="C6" s="1"/>
      <c r="D6" s="36"/>
      <c r="E6" s="1"/>
      <c r="F6" s="1"/>
      <c r="G6" s="1"/>
      <c r="H6" s="1"/>
      <c r="I6" s="1"/>
      <c r="J6" s="1"/>
      <c r="K6" s="1"/>
      <c r="L6" s="1"/>
      <c r="M6" s="37"/>
      <c r="N6" s="1"/>
      <c r="O6" s="6"/>
      <c r="P6" s="3"/>
      <c r="Q6" s="3"/>
      <c r="R6" s="3"/>
      <c r="S6" s="3"/>
      <c r="T6" s="3"/>
      <c r="U6" s="3"/>
      <c r="V6" s="3"/>
    </row>
    <row r="7" spans="1:22" ht="12.75">
      <c r="A7" s="5"/>
      <c r="B7" s="12"/>
      <c r="C7" s="1"/>
      <c r="D7" s="36"/>
      <c r="E7" s="1"/>
      <c r="F7" s="1"/>
      <c r="G7" s="1"/>
      <c r="H7" s="1"/>
      <c r="I7" s="1"/>
      <c r="J7" s="1"/>
      <c r="K7" s="1"/>
      <c r="L7" s="1"/>
      <c r="M7" s="37"/>
      <c r="N7" s="1"/>
      <c r="O7" s="6"/>
      <c r="P7" s="3"/>
      <c r="Q7" s="3"/>
      <c r="R7" s="3"/>
      <c r="S7" s="3"/>
      <c r="T7" s="3"/>
      <c r="U7" s="3"/>
      <c r="V7" s="3"/>
    </row>
    <row r="8" spans="1:22" ht="12.75">
      <c r="A8" s="5"/>
      <c r="B8" s="12"/>
      <c r="C8" s="1"/>
      <c r="D8" s="36"/>
      <c r="E8" s="1"/>
      <c r="F8" s="1"/>
      <c r="G8" s="1"/>
      <c r="H8" s="1"/>
      <c r="I8" s="1"/>
      <c r="J8" s="1"/>
      <c r="K8" s="1"/>
      <c r="L8" s="1"/>
      <c r="M8" s="37"/>
      <c r="N8" s="1"/>
      <c r="O8" s="6"/>
      <c r="P8" s="3"/>
      <c r="Q8" s="3"/>
      <c r="R8" s="3"/>
      <c r="S8" s="3"/>
      <c r="T8" s="3"/>
      <c r="U8" s="3"/>
      <c r="V8" s="3"/>
    </row>
    <row r="9" spans="1:22" ht="13.5" thickBot="1">
      <c r="A9" s="5"/>
      <c r="B9" s="12"/>
      <c r="C9" s="1"/>
      <c r="D9" s="38"/>
      <c r="E9" s="39"/>
      <c r="F9" s="39"/>
      <c r="G9" s="39"/>
      <c r="H9" s="39"/>
      <c r="I9" s="39"/>
      <c r="J9" s="39"/>
      <c r="K9" s="39"/>
      <c r="L9" s="39"/>
      <c r="M9" s="40"/>
      <c r="N9" s="1"/>
      <c r="O9" s="6"/>
      <c r="P9" s="3"/>
      <c r="Q9" s="3"/>
      <c r="R9" s="3"/>
      <c r="S9" s="3"/>
      <c r="T9" s="3"/>
      <c r="U9" s="3"/>
      <c r="V9" s="3"/>
    </row>
    <row r="10" spans="1:22" ht="18.75" customHeight="1">
      <c r="A10" s="5"/>
      <c r="B10" s="12"/>
      <c r="C10" s="1"/>
      <c r="D10" s="74"/>
      <c r="E10" s="75"/>
      <c r="F10" s="75"/>
      <c r="G10" s="75"/>
      <c r="H10" s="75"/>
      <c r="I10" s="75"/>
      <c r="J10" s="75"/>
      <c r="K10" s="75"/>
      <c r="L10" s="75"/>
      <c r="M10" s="76"/>
      <c r="N10" s="1"/>
      <c r="O10" s="6"/>
      <c r="P10" s="3"/>
      <c r="R10" s="46"/>
      <c r="S10" s="3"/>
      <c r="T10" s="3"/>
      <c r="U10" s="3"/>
      <c r="V10" s="3"/>
    </row>
    <row r="11" spans="1:22" ht="3" customHeight="1" hidden="1">
      <c r="A11" s="5"/>
      <c r="B11" s="12"/>
      <c r="C11" s="1"/>
      <c r="D11" s="77"/>
      <c r="E11" s="78"/>
      <c r="F11" s="78"/>
      <c r="G11" s="78"/>
      <c r="H11" s="78"/>
      <c r="I11" s="78"/>
      <c r="J11" s="78"/>
      <c r="K11" s="78"/>
      <c r="L11" s="78"/>
      <c r="M11" s="79"/>
      <c r="N11" s="1"/>
      <c r="O11" s="6"/>
      <c r="P11" s="3"/>
      <c r="R11" s="47">
        <v>1</v>
      </c>
      <c r="S11" s="3"/>
      <c r="T11" s="3"/>
      <c r="U11" s="3"/>
      <c r="V11" s="3"/>
    </row>
    <row r="12" spans="1:22" ht="3" customHeight="1" hidden="1">
      <c r="A12" s="5"/>
      <c r="B12" s="12"/>
      <c r="C12" s="1"/>
      <c r="D12" s="80"/>
      <c r="E12" s="68"/>
      <c r="F12" s="68"/>
      <c r="G12" s="68"/>
      <c r="H12" s="81"/>
      <c r="I12" s="81"/>
      <c r="J12" s="68"/>
      <c r="K12" s="68"/>
      <c r="L12" s="68"/>
      <c r="M12" s="82"/>
      <c r="N12" s="1"/>
      <c r="O12" s="6"/>
      <c r="P12" s="3"/>
      <c r="R12" s="47">
        <v>0</v>
      </c>
      <c r="S12" s="3"/>
      <c r="T12" s="3"/>
      <c r="U12" s="3"/>
      <c r="V12" s="3"/>
    </row>
    <row r="13" spans="1:22" ht="3" customHeight="1" hidden="1">
      <c r="A13" s="5"/>
      <c r="B13" s="12"/>
      <c r="C13" s="1"/>
      <c r="D13" s="80"/>
      <c r="E13" s="68"/>
      <c r="F13" s="68"/>
      <c r="G13" s="68"/>
      <c r="H13" s="81"/>
      <c r="I13" s="81"/>
      <c r="J13" s="68"/>
      <c r="K13" s="68"/>
      <c r="L13" s="68"/>
      <c r="M13" s="82"/>
      <c r="N13" s="1"/>
      <c r="O13" s="6"/>
      <c r="P13" s="3"/>
      <c r="R13" s="47">
        <v>1</v>
      </c>
      <c r="S13" s="3"/>
      <c r="T13" s="3"/>
      <c r="U13" s="3"/>
      <c r="V13" s="3"/>
    </row>
    <row r="14" spans="1:22" ht="12.75">
      <c r="A14" s="5"/>
      <c r="B14" s="12"/>
      <c r="C14" s="1"/>
      <c r="D14" s="80"/>
      <c r="E14" s="68"/>
      <c r="F14" s="68"/>
      <c r="G14" s="68"/>
      <c r="H14" s="81"/>
      <c r="I14" s="81"/>
      <c r="J14" s="68"/>
      <c r="K14" s="68"/>
      <c r="L14" s="68"/>
      <c r="M14" s="82"/>
      <c r="N14" s="1"/>
      <c r="O14" s="6"/>
      <c r="P14" s="3"/>
      <c r="R14" s="3"/>
      <c r="S14" s="3"/>
      <c r="T14" s="3"/>
      <c r="U14" s="3"/>
      <c r="V14" s="3"/>
    </row>
    <row r="15" spans="1:22" ht="12.75">
      <c r="A15" s="5"/>
      <c r="B15" s="12"/>
      <c r="C15" s="1"/>
      <c r="D15" s="80"/>
      <c r="E15" s="49" t="s">
        <v>28</v>
      </c>
      <c r="F15" s="68"/>
      <c r="G15" s="18" t="s">
        <v>30</v>
      </c>
      <c r="H15" s="17"/>
      <c r="I15" s="48" t="s">
        <v>69</v>
      </c>
      <c r="J15" s="127"/>
      <c r="K15" s="128"/>
      <c r="L15" s="129"/>
      <c r="M15" s="82"/>
      <c r="N15" s="1"/>
      <c r="O15" s="6"/>
      <c r="P15" s="3"/>
      <c r="Q15" s="3"/>
      <c r="R15" s="3"/>
      <c r="S15" s="3"/>
      <c r="T15" s="3"/>
      <c r="U15" s="3"/>
      <c r="V15" s="3"/>
    </row>
    <row r="16" spans="1:22" ht="12.75">
      <c r="A16" s="5"/>
      <c r="B16" s="12"/>
      <c r="C16" s="1"/>
      <c r="D16" s="80"/>
      <c r="E16" s="29"/>
      <c r="F16" s="18" t="s">
        <v>30</v>
      </c>
      <c r="G16" s="18" t="s">
        <v>30</v>
      </c>
      <c r="H16" s="19"/>
      <c r="I16" s="29"/>
      <c r="J16" s="29"/>
      <c r="K16" s="29"/>
      <c r="L16" s="29"/>
      <c r="M16" s="82"/>
      <c r="N16" s="1"/>
      <c r="O16" s="6"/>
      <c r="P16" s="3"/>
      <c r="Q16" s="3"/>
      <c r="R16" s="3"/>
      <c r="S16" s="3"/>
      <c r="T16" s="3"/>
      <c r="U16" s="3"/>
      <c r="V16" s="3"/>
    </row>
    <row r="17" spans="1:22" ht="12.75">
      <c r="A17" s="5"/>
      <c r="B17" s="12"/>
      <c r="C17" s="1"/>
      <c r="D17" s="80"/>
      <c r="E17" s="29"/>
      <c r="F17" s="18"/>
      <c r="G17" s="18"/>
      <c r="H17" s="19"/>
      <c r="I17" s="29"/>
      <c r="J17" s="29"/>
      <c r="K17" s="29"/>
      <c r="L17" s="29"/>
      <c r="M17" s="82"/>
      <c r="N17" s="1"/>
      <c r="O17" s="6"/>
      <c r="P17" s="3"/>
      <c r="Q17" s="3"/>
      <c r="R17" s="3"/>
      <c r="S17" s="3"/>
      <c r="T17" s="3"/>
      <c r="U17" s="3"/>
      <c r="V17" s="3"/>
    </row>
    <row r="18" spans="1:22" ht="12.75">
      <c r="A18" s="5"/>
      <c r="B18" s="12"/>
      <c r="C18" s="1"/>
      <c r="D18" s="80"/>
      <c r="E18" s="29"/>
      <c r="F18" s="18"/>
      <c r="G18" s="101">
        <v>0</v>
      </c>
      <c r="H18" s="19"/>
      <c r="I18" s="29"/>
      <c r="J18" s="29"/>
      <c r="K18" s="29"/>
      <c r="L18" s="29"/>
      <c r="M18" s="82"/>
      <c r="N18" s="1"/>
      <c r="O18" s="6"/>
      <c r="P18" s="3"/>
      <c r="Q18" s="3"/>
      <c r="R18" s="3"/>
      <c r="S18" s="3"/>
      <c r="T18" s="3"/>
      <c r="U18" s="3"/>
      <c r="V18" s="3"/>
    </row>
    <row r="19" spans="1:22" ht="12.75">
      <c r="A19" s="5"/>
      <c r="B19" s="12"/>
      <c r="C19" s="1"/>
      <c r="D19" s="80"/>
      <c r="E19" s="29"/>
      <c r="F19" s="18"/>
      <c r="G19" s="18"/>
      <c r="H19" s="19"/>
      <c r="I19" s="29"/>
      <c r="J19" s="29"/>
      <c r="K19" s="29"/>
      <c r="L19" s="29"/>
      <c r="M19" s="82"/>
      <c r="N19" s="1"/>
      <c r="O19" s="6"/>
      <c r="P19" s="3"/>
      <c r="Q19" s="3"/>
      <c r="R19" s="3"/>
      <c r="S19" s="3"/>
      <c r="T19" s="3"/>
      <c r="U19" s="3"/>
      <c r="V19" s="3"/>
    </row>
    <row r="20" spans="1:22" ht="12.75">
      <c r="A20" s="5"/>
      <c r="B20" s="12"/>
      <c r="C20" s="1"/>
      <c r="D20" s="80"/>
      <c r="E20" s="55" t="s">
        <v>45</v>
      </c>
      <c r="F20" s="56"/>
      <c r="G20" s="57"/>
      <c r="H20" s="30"/>
      <c r="I20" s="30"/>
      <c r="J20" s="55" t="s">
        <v>34</v>
      </c>
      <c r="K20" s="56"/>
      <c r="L20" s="57"/>
      <c r="M20" s="82"/>
      <c r="N20" s="1"/>
      <c r="O20" s="6"/>
      <c r="P20" s="3"/>
      <c r="Q20" s="3"/>
      <c r="R20" s="3"/>
      <c r="S20" s="3"/>
      <c r="T20" s="3"/>
      <c r="U20" s="3"/>
      <c r="V20" s="3"/>
    </row>
    <row r="21" spans="1:22" ht="12.75">
      <c r="A21" s="5"/>
      <c r="B21" s="12"/>
      <c r="C21" s="1"/>
      <c r="D21" s="80"/>
      <c r="E21" s="30"/>
      <c r="F21" s="30"/>
      <c r="G21" s="30"/>
      <c r="H21" s="30"/>
      <c r="I21" s="30"/>
      <c r="J21" s="30"/>
      <c r="K21" s="30"/>
      <c r="L21" s="30"/>
      <c r="M21" s="82"/>
      <c r="N21" s="1"/>
      <c r="O21" s="6"/>
      <c r="P21" s="3"/>
      <c r="Q21" s="3"/>
      <c r="R21" s="3"/>
      <c r="S21" s="3"/>
      <c r="T21" s="3"/>
      <c r="U21" s="3"/>
      <c r="V21" s="3"/>
    </row>
    <row r="22" spans="1:22" ht="12.75">
      <c r="A22" s="5"/>
      <c r="B22" s="12"/>
      <c r="C22" s="1"/>
      <c r="D22" s="80"/>
      <c r="E22" s="45" t="s">
        <v>35</v>
      </c>
      <c r="F22" s="30"/>
      <c r="G22" s="44">
        <v>100000</v>
      </c>
      <c r="H22" s="30"/>
      <c r="I22" s="30"/>
      <c r="J22" s="45" t="s">
        <v>35</v>
      </c>
      <c r="K22" s="30"/>
      <c r="L22" s="44">
        <v>1</v>
      </c>
      <c r="M22" s="82"/>
      <c r="N22" s="1"/>
      <c r="O22" s="6"/>
      <c r="P22" s="3"/>
      <c r="Q22" s="3"/>
      <c r="R22" s="3"/>
      <c r="S22" s="3"/>
      <c r="T22" s="3"/>
      <c r="U22" s="3"/>
      <c r="V22" s="3"/>
    </row>
    <row r="23" spans="1:22" ht="12.75">
      <c r="A23" s="5"/>
      <c r="B23" s="12"/>
      <c r="C23" s="1"/>
      <c r="D23" s="80"/>
      <c r="E23" s="45" t="s">
        <v>36</v>
      </c>
      <c r="F23" s="30"/>
      <c r="G23" s="44">
        <v>25000</v>
      </c>
      <c r="H23" s="30"/>
      <c r="I23" s="30"/>
      <c r="J23" s="45" t="s">
        <v>36</v>
      </c>
      <c r="K23" s="30"/>
      <c r="L23" s="44">
        <v>1</v>
      </c>
      <c r="M23" s="87"/>
      <c r="N23" s="2"/>
      <c r="O23" s="6"/>
      <c r="P23" s="3"/>
      <c r="Q23" s="3"/>
      <c r="R23" s="3"/>
      <c r="S23" s="3"/>
      <c r="T23" s="3"/>
      <c r="U23" s="3"/>
      <c r="V23" s="3"/>
    </row>
    <row r="24" spans="1:22" ht="12.75">
      <c r="A24" s="5"/>
      <c r="B24" s="12"/>
      <c r="C24" s="1"/>
      <c r="D24" s="80"/>
      <c r="E24" s="45" t="s">
        <v>37</v>
      </c>
      <c r="F24" s="30"/>
      <c r="G24" s="44">
        <v>5000</v>
      </c>
      <c r="H24" s="30"/>
      <c r="I24" s="30"/>
      <c r="J24" s="45" t="s">
        <v>37</v>
      </c>
      <c r="K24" s="30"/>
      <c r="L24" s="44">
        <v>0.5</v>
      </c>
      <c r="M24" s="82"/>
      <c r="N24" s="1"/>
      <c r="O24" s="6"/>
      <c r="P24" s="3"/>
      <c r="Q24" s="3"/>
      <c r="R24" s="3"/>
      <c r="S24" s="3"/>
      <c r="T24" s="3"/>
      <c r="U24" s="3"/>
      <c r="V24" s="3"/>
    </row>
    <row r="25" spans="1:22" ht="12.75">
      <c r="A25" s="5"/>
      <c r="B25" s="12"/>
      <c r="C25" s="1"/>
      <c r="D25" s="80"/>
      <c r="E25" s="45" t="s">
        <v>38</v>
      </c>
      <c r="F25" s="30"/>
      <c r="G25" s="44"/>
      <c r="H25" s="30"/>
      <c r="I25" s="30"/>
      <c r="J25" s="45" t="s">
        <v>38</v>
      </c>
      <c r="K25" s="30"/>
      <c r="L25" s="44">
        <v>0.5</v>
      </c>
      <c r="M25" s="82"/>
      <c r="N25" s="1"/>
      <c r="O25" s="6"/>
      <c r="P25" s="3"/>
      <c r="Q25" s="3"/>
      <c r="R25" s="3"/>
      <c r="S25" s="3"/>
      <c r="T25" s="3"/>
      <c r="U25" s="3"/>
      <c r="V25" s="3"/>
    </row>
    <row r="26" spans="1:22" ht="12.75">
      <c r="A26" s="5"/>
      <c r="B26" s="12"/>
      <c r="C26" s="1"/>
      <c r="D26" s="80"/>
      <c r="E26" s="45" t="s">
        <v>39</v>
      </c>
      <c r="F26" s="30"/>
      <c r="G26" s="44"/>
      <c r="H26" s="30"/>
      <c r="I26" s="30"/>
      <c r="J26" s="102" t="s">
        <v>39</v>
      </c>
      <c r="K26" s="30"/>
      <c r="L26" s="44"/>
      <c r="M26" s="82"/>
      <c r="N26" s="1"/>
      <c r="O26" s="6"/>
      <c r="P26" s="3"/>
      <c r="Q26" s="3"/>
      <c r="R26" s="3"/>
      <c r="S26" s="3"/>
      <c r="T26" s="3"/>
      <c r="U26" s="3"/>
      <c r="V26" s="3"/>
    </row>
    <row r="27" spans="1:22" ht="12.75">
      <c r="A27" s="5"/>
      <c r="B27" s="12"/>
      <c r="C27" s="1"/>
      <c r="D27" s="80"/>
      <c r="E27" s="45" t="s">
        <v>40</v>
      </c>
      <c r="F27" s="30"/>
      <c r="G27" s="44"/>
      <c r="H27" s="30"/>
      <c r="I27" s="30"/>
      <c r="J27" s="102" t="s">
        <v>40</v>
      </c>
      <c r="K27" s="30"/>
      <c r="L27" s="44"/>
      <c r="M27" s="82"/>
      <c r="N27" s="1"/>
      <c r="O27" s="6"/>
      <c r="P27" s="3"/>
      <c r="Q27" s="3"/>
      <c r="R27" s="3"/>
      <c r="S27" s="3"/>
      <c r="T27" s="3"/>
      <c r="U27" s="3"/>
      <c r="V27" s="3"/>
    </row>
    <row r="28" spans="1:22" ht="12.75">
      <c r="A28" s="5"/>
      <c r="B28" s="12"/>
      <c r="C28" s="1"/>
      <c r="D28" s="80"/>
      <c r="E28" s="45" t="s">
        <v>41</v>
      </c>
      <c r="F28" s="30"/>
      <c r="G28" s="44"/>
      <c r="H28" s="30"/>
      <c r="I28" s="30"/>
      <c r="J28" s="102" t="s">
        <v>41</v>
      </c>
      <c r="K28" s="30"/>
      <c r="L28" s="44"/>
      <c r="M28" s="82"/>
      <c r="N28" s="1"/>
      <c r="O28" s="6"/>
      <c r="P28" s="3"/>
      <c r="Q28" s="3"/>
      <c r="R28" s="3"/>
      <c r="S28" s="3"/>
      <c r="T28" s="3"/>
      <c r="U28" s="3"/>
      <c r="V28" s="3"/>
    </row>
    <row r="29" spans="1:22" ht="12.75">
      <c r="A29" s="5"/>
      <c r="B29" s="12"/>
      <c r="C29" s="1"/>
      <c r="D29" s="80"/>
      <c r="E29" s="45" t="s">
        <v>42</v>
      </c>
      <c r="F29" s="30"/>
      <c r="G29" s="44"/>
      <c r="H29" s="30"/>
      <c r="I29" s="30"/>
      <c r="J29" s="102" t="s">
        <v>42</v>
      </c>
      <c r="K29" s="30"/>
      <c r="L29" s="44"/>
      <c r="M29" s="82"/>
      <c r="N29" s="1"/>
      <c r="O29" s="6"/>
      <c r="P29" s="3"/>
      <c r="Q29" s="3"/>
      <c r="R29" s="3"/>
      <c r="S29" s="3"/>
      <c r="T29" s="3"/>
      <c r="U29" s="3"/>
      <c r="V29" s="3"/>
    </row>
    <row r="30" spans="1:22" ht="12.75">
      <c r="A30" s="5"/>
      <c r="B30" s="12"/>
      <c r="C30" s="1"/>
      <c r="D30" s="80"/>
      <c r="E30" s="49" t="s">
        <v>49</v>
      </c>
      <c r="F30" s="30"/>
      <c r="G30" s="20">
        <f>SUM(fix1)</f>
        <v>130000</v>
      </c>
      <c r="H30" s="30"/>
      <c r="I30" s="30"/>
      <c r="J30" s="49" t="s">
        <v>48</v>
      </c>
      <c r="K30" s="30"/>
      <c r="L30" s="20">
        <f>SUM(var1)</f>
        <v>3</v>
      </c>
      <c r="M30" s="82"/>
      <c r="N30" s="1"/>
      <c r="O30" s="6"/>
      <c r="P30" s="3"/>
      <c r="Q30" s="3"/>
      <c r="R30" s="3"/>
      <c r="S30" s="3"/>
      <c r="T30" s="3"/>
      <c r="U30" s="3"/>
      <c r="V30" s="3"/>
    </row>
    <row r="31" spans="1:22" ht="12.75">
      <c r="A31" s="5"/>
      <c r="B31" s="12"/>
      <c r="C31" s="1"/>
      <c r="D31" s="80"/>
      <c r="E31" s="103"/>
      <c r="F31" s="30"/>
      <c r="G31" s="30"/>
      <c r="H31" s="30"/>
      <c r="I31" s="30"/>
      <c r="J31" s="103"/>
      <c r="K31" s="30"/>
      <c r="L31" s="30"/>
      <c r="M31" s="82"/>
      <c r="N31" s="1"/>
      <c r="O31" s="6"/>
      <c r="P31" s="3"/>
      <c r="Q31" s="3"/>
      <c r="R31" s="3"/>
      <c r="S31" s="3"/>
      <c r="T31" s="3"/>
      <c r="U31" s="3"/>
      <c r="V31" s="3"/>
    </row>
    <row r="32" spans="1:22" ht="12.75">
      <c r="A32" s="5"/>
      <c r="B32" s="12"/>
      <c r="C32" s="1"/>
      <c r="D32" s="80"/>
      <c r="E32" s="103"/>
      <c r="F32" s="30"/>
      <c r="G32" s="30"/>
      <c r="H32" s="30"/>
      <c r="I32" s="30"/>
      <c r="J32" s="103"/>
      <c r="K32" s="30"/>
      <c r="L32" s="30"/>
      <c r="M32" s="82"/>
      <c r="N32" s="1"/>
      <c r="O32" s="6"/>
      <c r="P32" s="3"/>
      <c r="Q32" s="3"/>
      <c r="R32" s="3"/>
      <c r="S32" s="3"/>
      <c r="T32" s="3"/>
      <c r="U32" s="3"/>
      <c r="V32" s="3"/>
    </row>
    <row r="33" spans="1:22" ht="12.75">
      <c r="A33" s="5"/>
      <c r="B33" s="12"/>
      <c r="C33" s="1"/>
      <c r="D33" s="80"/>
      <c r="E33" s="55" t="s">
        <v>46</v>
      </c>
      <c r="F33" s="56"/>
      <c r="G33" s="57"/>
      <c r="H33" s="30"/>
      <c r="I33" s="30"/>
      <c r="J33" s="55" t="s">
        <v>47</v>
      </c>
      <c r="K33" s="56"/>
      <c r="L33" s="57"/>
      <c r="M33" s="82"/>
      <c r="N33" s="1"/>
      <c r="O33" s="6"/>
      <c r="P33" s="3"/>
      <c r="Q33" s="3"/>
      <c r="R33" s="3"/>
      <c r="S33" s="3"/>
      <c r="T33" s="3"/>
      <c r="U33" s="3"/>
      <c r="V33" s="3"/>
    </row>
    <row r="34" spans="1:22" ht="12.75">
      <c r="A34" s="5"/>
      <c r="B34" s="12"/>
      <c r="C34" s="1"/>
      <c r="D34" s="80"/>
      <c r="E34" s="30"/>
      <c r="F34" s="30"/>
      <c r="G34" s="30"/>
      <c r="H34" s="30"/>
      <c r="I34" s="30"/>
      <c r="J34" s="30"/>
      <c r="K34" s="30"/>
      <c r="L34" s="30"/>
      <c r="M34" s="82"/>
      <c r="N34" s="1"/>
      <c r="O34" s="6"/>
      <c r="P34" s="3"/>
      <c r="Q34" s="3"/>
      <c r="R34" s="3"/>
      <c r="S34" s="3"/>
      <c r="T34" s="3"/>
      <c r="U34" s="3"/>
      <c r="V34" s="3"/>
    </row>
    <row r="35" spans="1:22" ht="15.75">
      <c r="A35" s="5"/>
      <c r="B35" s="12"/>
      <c r="C35" s="1"/>
      <c r="D35" s="80"/>
      <c r="E35" s="31"/>
      <c r="F35" s="71" t="s">
        <v>50</v>
      </c>
      <c r="G35" s="44">
        <v>15</v>
      </c>
      <c r="H35" s="30"/>
      <c r="I35" s="30"/>
      <c r="J35" s="30"/>
      <c r="K35" s="71" t="s">
        <v>6</v>
      </c>
      <c r="L35" s="72">
        <f>IF(ISERR(ROUND((fixTot+profit)/(unitPrice-varTot),0)),0,ROUND((fixTot+profit)/(unitPrice-varTot),0))</f>
        <v>10833</v>
      </c>
      <c r="M35" s="82"/>
      <c r="N35" s="1"/>
      <c r="O35" s="6"/>
      <c r="P35" s="3"/>
      <c r="Q35" s="3"/>
      <c r="R35" s="3"/>
      <c r="S35" s="3"/>
      <c r="T35" s="3"/>
      <c r="U35" s="3"/>
      <c r="V35" s="3"/>
    </row>
    <row r="36" spans="1:22" ht="15.75">
      <c r="A36" s="5"/>
      <c r="B36" s="12"/>
      <c r="C36" s="1"/>
      <c r="D36" s="80"/>
      <c r="E36" s="31"/>
      <c r="F36" s="71" t="s">
        <v>51</v>
      </c>
      <c r="G36" s="20">
        <f>unitPrice-varTot</f>
        <v>12</v>
      </c>
      <c r="H36" s="30"/>
      <c r="I36" s="30"/>
      <c r="J36" s="32"/>
      <c r="K36" s="71" t="s">
        <v>68</v>
      </c>
      <c r="L36" s="104">
        <v>1200</v>
      </c>
      <c r="M36" s="82"/>
      <c r="N36" s="1"/>
      <c r="O36" s="6"/>
      <c r="P36" s="3"/>
      <c r="Q36" s="3"/>
      <c r="R36" s="3"/>
      <c r="S36" s="3"/>
      <c r="T36" s="3"/>
      <c r="U36" s="3"/>
      <c r="V36" s="3"/>
    </row>
    <row r="37" spans="1:22" ht="12.75">
      <c r="A37" s="5"/>
      <c r="B37" s="12"/>
      <c r="C37" s="1"/>
      <c r="D37" s="80"/>
      <c r="E37" s="30"/>
      <c r="F37" s="30"/>
      <c r="G37" s="30"/>
      <c r="H37" s="30"/>
      <c r="I37" s="30"/>
      <c r="J37" s="30"/>
      <c r="K37" s="30"/>
      <c r="L37" s="30"/>
      <c r="M37" s="82"/>
      <c r="N37" s="1"/>
      <c r="O37" s="6"/>
      <c r="P37" s="3"/>
      <c r="Q37" s="3"/>
      <c r="R37" s="3"/>
      <c r="S37" s="3"/>
      <c r="T37" s="3"/>
      <c r="U37" s="3"/>
      <c r="V37" s="3"/>
    </row>
    <row r="38" spans="1:22" ht="12.75">
      <c r="A38" s="5"/>
      <c r="B38" s="12"/>
      <c r="C38" s="1"/>
      <c r="D38" s="80"/>
      <c r="E38" s="30"/>
      <c r="F38" s="30"/>
      <c r="G38" s="30"/>
      <c r="H38" s="30"/>
      <c r="I38" s="30"/>
      <c r="J38" s="30"/>
      <c r="K38" s="30"/>
      <c r="L38" s="30"/>
      <c r="M38" s="82"/>
      <c r="N38" s="1"/>
      <c r="O38" s="6"/>
      <c r="P38" s="3"/>
      <c r="Q38" s="3"/>
      <c r="R38" s="3"/>
      <c r="S38" s="3"/>
      <c r="T38" s="3"/>
      <c r="U38" s="3"/>
      <c r="V38" s="3"/>
    </row>
    <row r="39" spans="1:22" ht="15.75">
      <c r="A39" s="5"/>
      <c r="B39" s="12"/>
      <c r="C39" s="1"/>
      <c r="D39" s="80"/>
      <c r="E39" s="30"/>
      <c r="F39" s="30"/>
      <c r="G39" s="30"/>
      <c r="H39" s="30"/>
      <c r="I39" s="30"/>
      <c r="J39" s="31"/>
      <c r="K39" s="30"/>
      <c r="L39" s="30"/>
      <c r="M39" s="82"/>
      <c r="N39" s="1"/>
      <c r="O39" s="6"/>
      <c r="P39" s="3"/>
      <c r="Q39" s="3"/>
      <c r="R39" s="3"/>
      <c r="S39" s="3"/>
      <c r="T39" s="3"/>
      <c r="U39" s="3"/>
      <c r="V39" s="3"/>
    </row>
    <row r="40" spans="1:22" ht="15.75" hidden="1">
      <c r="A40" s="5"/>
      <c r="B40" s="12"/>
      <c r="C40" s="1"/>
      <c r="D40" s="80"/>
      <c r="E40" s="30"/>
      <c r="F40" s="30"/>
      <c r="G40" s="30"/>
      <c r="H40" s="30"/>
      <c r="I40" s="30"/>
      <c r="J40" s="31"/>
      <c r="K40" s="30"/>
      <c r="L40" s="30"/>
      <c r="M40" s="82"/>
      <c r="N40" s="1"/>
      <c r="O40" s="6"/>
      <c r="P40" s="3"/>
      <c r="Q40" s="3"/>
      <c r="R40" s="3"/>
      <c r="S40" s="3"/>
      <c r="T40" s="3"/>
      <c r="U40" s="3"/>
      <c r="V40" s="3"/>
    </row>
    <row r="41" spans="1:22" ht="12.75" hidden="1">
      <c r="A41" s="5"/>
      <c r="B41" s="12"/>
      <c r="C41" s="1"/>
      <c r="D41" s="80"/>
      <c r="E41" s="51"/>
      <c r="F41" s="51"/>
      <c r="G41" s="51"/>
      <c r="H41" s="51"/>
      <c r="I41" s="51"/>
      <c r="J41" s="51"/>
      <c r="K41" s="51"/>
      <c r="L41" s="51"/>
      <c r="M41" s="82"/>
      <c r="N41" s="1"/>
      <c r="O41" s="6"/>
      <c r="P41" s="3"/>
      <c r="Q41" s="3"/>
      <c r="R41" s="3"/>
      <c r="S41" s="3"/>
      <c r="T41" s="3"/>
      <c r="U41" s="3"/>
      <c r="V41" s="3"/>
    </row>
    <row r="42" spans="1:22" ht="12.75" hidden="1">
      <c r="A42" s="5"/>
      <c r="B42" s="12"/>
      <c r="C42" s="1"/>
      <c r="D42" s="80"/>
      <c r="E42" s="51"/>
      <c r="F42" s="51"/>
      <c r="G42" s="51"/>
      <c r="H42" s="51"/>
      <c r="I42" s="51"/>
      <c r="J42" s="51"/>
      <c r="K42" s="51"/>
      <c r="L42" s="51"/>
      <c r="M42" s="82"/>
      <c r="N42" s="1"/>
      <c r="O42" s="6"/>
      <c r="P42" s="3"/>
      <c r="Q42" s="3"/>
      <c r="R42" s="3"/>
      <c r="S42" s="3"/>
      <c r="T42" s="3"/>
      <c r="U42" s="3"/>
      <c r="V42" s="3"/>
    </row>
    <row r="43" spans="1:22" ht="12.75">
      <c r="A43" s="5"/>
      <c r="B43" s="12"/>
      <c r="C43" s="1"/>
      <c r="D43" s="80"/>
      <c r="E43" s="51"/>
      <c r="F43" s="51"/>
      <c r="G43" s="51"/>
      <c r="H43" s="51"/>
      <c r="I43" s="51"/>
      <c r="J43" s="51"/>
      <c r="K43" s="51"/>
      <c r="L43" s="51"/>
      <c r="M43" s="82"/>
      <c r="N43" s="1"/>
      <c r="O43" s="6"/>
      <c r="P43" s="3"/>
      <c r="Q43" s="3"/>
      <c r="R43" s="3"/>
      <c r="S43" s="3"/>
      <c r="T43" s="3"/>
      <c r="U43" s="3"/>
      <c r="V43" s="3"/>
    </row>
    <row r="44" spans="1:22" ht="12.75">
      <c r="A44" s="5"/>
      <c r="B44" s="12"/>
      <c r="C44" s="1"/>
      <c r="D44" s="80"/>
      <c r="E44" s="51"/>
      <c r="F44" s="51"/>
      <c r="G44" s="51"/>
      <c r="H44" s="51"/>
      <c r="I44" s="51"/>
      <c r="J44" s="51"/>
      <c r="K44" s="51"/>
      <c r="L44" s="51"/>
      <c r="M44" s="82"/>
      <c r="N44" s="1"/>
      <c r="O44" s="6"/>
      <c r="P44" s="3"/>
      <c r="Q44" s="3"/>
      <c r="R44" s="3"/>
      <c r="S44" s="3"/>
      <c r="T44" s="3"/>
      <c r="U44" s="3"/>
      <c r="V44" s="3"/>
    </row>
    <row r="45" spans="1:22" ht="12.75">
      <c r="A45" s="5"/>
      <c r="B45" s="12"/>
      <c r="C45" s="1"/>
      <c r="D45" s="80"/>
      <c r="E45" s="58" t="s">
        <v>43</v>
      </c>
      <c r="F45" s="59"/>
      <c r="G45" s="59"/>
      <c r="H45" s="59"/>
      <c r="I45" s="59"/>
      <c r="J45" s="59"/>
      <c r="K45" s="59"/>
      <c r="L45" s="60"/>
      <c r="M45" s="82"/>
      <c r="N45" s="1"/>
      <c r="O45" s="6"/>
      <c r="P45" s="3"/>
      <c r="Q45" s="3"/>
      <c r="R45" s="3"/>
      <c r="S45" s="3"/>
      <c r="T45" s="3"/>
      <c r="U45" s="3"/>
      <c r="V45" s="3"/>
    </row>
    <row r="46" spans="1:22" ht="12.75">
      <c r="A46" s="5"/>
      <c r="B46" s="12"/>
      <c r="C46" s="1"/>
      <c r="D46" s="80"/>
      <c r="E46" s="105"/>
      <c r="F46" s="21"/>
      <c r="G46" s="21"/>
      <c r="H46" s="21"/>
      <c r="I46" s="21"/>
      <c r="J46" s="21"/>
      <c r="K46" s="21"/>
      <c r="L46" s="61"/>
      <c r="M46" s="82"/>
      <c r="N46" s="1"/>
      <c r="O46" s="6"/>
      <c r="P46" s="3"/>
      <c r="Q46" s="3"/>
      <c r="R46" s="3"/>
      <c r="S46" s="3"/>
      <c r="T46" s="3"/>
      <c r="U46" s="3"/>
      <c r="V46" s="3"/>
    </row>
    <row r="47" spans="1:22" ht="12.75">
      <c r="A47" s="5"/>
      <c r="B47" s="12"/>
      <c r="C47" s="1"/>
      <c r="D47" s="80"/>
      <c r="E47" s="105"/>
      <c r="F47" s="21"/>
      <c r="G47" s="21"/>
      <c r="H47" s="21"/>
      <c r="I47" s="21"/>
      <c r="J47" s="21"/>
      <c r="K47" s="21"/>
      <c r="L47" s="61"/>
      <c r="M47" s="82"/>
      <c r="N47" s="1"/>
      <c r="O47" s="6"/>
      <c r="P47" s="3"/>
      <c r="Q47" s="3"/>
      <c r="R47" s="3"/>
      <c r="S47" s="3"/>
      <c r="T47" s="3"/>
      <c r="U47" s="3"/>
      <c r="V47" s="3"/>
    </row>
    <row r="48" spans="1:22" ht="12.75">
      <c r="A48" s="5"/>
      <c r="B48" s="12"/>
      <c r="C48" s="1"/>
      <c r="D48" s="80"/>
      <c r="E48" s="105"/>
      <c r="F48" s="21"/>
      <c r="G48" s="21"/>
      <c r="H48" s="21"/>
      <c r="I48" s="21"/>
      <c r="J48" s="21"/>
      <c r="K48" s="21"/>
      <c r="L48" s="61"/>
      <c r="M48" s="82"/>
      <c r="N48" s="1"/>
      <c r="O48" s="6"/>
      <c r="P48" s="3"/>
      <c r="Q48" s="3"/>
      <c r="R48" s="3"/>
      <c r="S48" s="3"/>
      <c r="T48" s="3"/>
      <c r="U48" s="3"/>
      <c r="V48" s="3"/>
    </row>
    <row r="49" spans="1:22" ht="12.75">
      <c r="A49" s="5"/>
      <c r="B49" s="12"/>
      <c r="C49" s="1"/>
      <c r="D49" s="80"/>
      <c r="E49" s="105"/>
      <c r="F49" s="21"/>
      <c r="G49" s="21"/>
      <c r="H49" s="21"/>
      <c r="I49" s="21"/>
      <c r="J49" s="21"/>
      <c r="K49" s="21"/>
      <c r="L49" s="61"/>
      <c r="M49" s="82"/>
      <c r="N49" s="1"/>
      <c r="O49" s="6"/>
      <c r="P49" s="3"/>
      <c r="Q49" s="3"/>
      <c r="R49" s="3"/>
      <c r="S49" s="3"/>
      <c r="T49" s="3"/>
      <c r="U49" s="3"/>
      <c r="V49" s="3"/>
    </row>
    <row r="50" spans="1:22" ht="12.75">
      <c r="A50" s="5"/>
      <c r="B50" s="12"/>
      <c r="C50" s="1"/>
      <c r="D50" s="80"/>
      <c r="E50" s="105"/>
      <c r="F50" s="21"/>
      <c r="G50" s="21"/>
      <c r="H50" s="21"/>
      <c r="I50" s="21"/>
      <c r="J50" s="21"/>
      <c r="K50" s="21"/>
      <c r="L50" s="61"/>
      <c r="M50" s="82"/>
      <c r="N50" s="1"/>
      <c r="O50" s="6"/>
      <c r="P50" s="3"/>
      <c r="Q50" s="3"/>
      <c r="R50" s="3"/>
      <c r="S50" s="3"/>
      <c r="T50" s="3"/>
      <c r="U50" s="3"/>
      <c r="V50" s="3"/>
    </row>
    <row r="51" spans="1:22" ht="12.75">
      <c r="A51" s="5"/>
      <c r="B51" s="12"/>
      <c r="C51" s="1"/>
      <c r="D51" s="80"/>
      <c r="E51" s="105"/>
      <c r="F51" s="21"/>
      <c r="G51" s="21"/>
      <c r="H51" s="21"/>
      <c r="I51" s="21"/>
      <c r="J51" s="21"/>
      <c r="K51" s="21"/>
      <c r="L51" s="61"/>
      <c r="M51" s="82"/>
      <c r="N51" s="1"/>
      <c r="O51" s="6"/>
      <c r="P51" s="3"/>
      <c r="Q51" s="3"/>
      <c r="R51" s="3"/>
      <c r="S51" s="3"/>
      <c r="T51" s="3"/>
      <c r="U51" s="3"/>
      <c r="V51" s="3"/>
    </row>
    <row r="52" spans="1:22" ht="12.75">
      <c r="A52" s="5"/>
      <c r="B52" s="12"/>
      <c r="C52" s="1"/>
      <c r="D52" s="80"/>
      <c r="E52" s="105"/>
      <c r="F52" s="21"/>
      <c r="G52" s="21"/>
      <c r="H52" s="21"/>
      <c r="I52" s="21"/>
      <c r="J52" s="21"/>
      <c r="K52" s="21"/>
      <c r="L52" s="61"/>
      <c r="M52" s="82"/>
      <c r="N52" s="1"/>
      <c r="O52" s="6"/>
      <c r="P52" s="3"/>
      <c r="Q52" s="3"/>
      <c r="R52" s="3"/>
      <c r="S52" s="3"/>
      <c r="T52" s="3"/>
      <c r="U52" s="3"/>
      <c r="V52" s="3"/>
    </row>
    <row r="53" spans="1:22" ht="12.75">
      <c r="A53" s="5"/>
      <c r="B53" s="12"/>
      <c r="C53" s="1"/>
      <c r="D53" s="80"/>
      <c r="E53" s="105"/>
      <c r="F53" s="21"/>
      <c r="G53" s="21"/>
      <c r="H53" s="21"/>
      <c r="I53" s="21"/>
      <c r="J53" s="21"/>
      <c r="K53" s="21"/>
      <c r="L53" s="61"/>
      <c r="M53" s="82"/>
      <c r="N53" s="1"/>
      <c r="O53" s="6"/>
      <c r="P53" s="3"/>
      <c r="Q53" s="3"/>
      <c r="R53" s="3"/>
      <c r="S53" s="3"/>
      <c r="T53" s="3"/>
      <c r="U53" s="3"/>
      <c r="V53" s="3"/>
    </row>
    <row r="54" spans="1:22" ht="12.75">
      <c r="A54" s="5"/>
      <c r="B54" s="12"/>
      <c r="C54" s="1"/>
      <c r="D54" s="80"/>
      <c r="E54" s="106"/>
      <c r="F54" s="62"/>
      <c r="G54" s="62"/>
      <c r="H54" s="62"/>
      <c r="I54" s="62"/>
      <c r="J54" s="62"/>
      <c r="K54" s="62"/>
      <c r="L54" s="63"/>
      <c r="M54" s="82"/>
      <c r="N54" s="1"/>
      <c r="O54" s="6"/>
      <c r="P54" s="3"/>
      <c r="Q54" s="3"/>
      <c r="R54" s="3"/>
      <c r="S54" s="3"/>
      <c r="T54" s="3"/>
      <c r="U54" s="3"/>
      <c r="V54" s="3"/>
    </row>
    <row r="55" spans="1:22" ht="12.75" hidden="1">
      <c r="A55" s="5"/>
      <c r="B55" s="12"/>
      <c r="C55" s="1"/>
      <c r="D55" s="80"/>
      <c r="E55" s="68"/>
      <c r="F55" s="68"/>
      <c r="G55" s="68"/>
      <c r="H55" s="68"/>
      <c r="I55" s="68"/>
      <c r="J55" s="68"/>
      <c r="K55" s="68"/>
      <c r="L55" s="68"/>
      <c r="M55" s="82"/>
      <c r="N55" s="1"/>
      <c r="O55" s="6"/>
      <c r="P55" s="3"/>
      <c r="Q55" s="3"/>
      <c r="R55" s="3"/>
      <c r="S55" s="3"/>
      <c r="T55" s="3"/>
      <c r="U55" s="3"/>
      <c r="V55" s="3"/>
    </row>
    <row r="56" spans="1:22" ht="12.75" hidden="1">
      <c r="A56" s="5"/>
      <c r="B56" s="12"/>
      <c r="C56" s="1"/>
      <c r="D56" s="80"/>
      <c r="E56" s="68"/>
      <c r="F56" s="68"/>
      <c r="G56" s="68"/>
      <c r="H56" s="68"/>
      <c r="I56" s="68"/>
      <c r="J56" s="68"/>
      <c r="K56" s="68"/>
      <c r="L56" s="68"/>
      <c r="M56" s="82"/>
      <c r="N56" s="1"/>
      <c r="O56" s="6"/>
      <c r="P56" s="3"/>
      <c r="Q56" s="3"/>
      <c r="R56" s="3"/>
      <c r="S56" s="3"/>
      <c r="T56" s="3"/>
      <c r="U56" s="3"/>
      <c r="V56" s="3"/>
    </row>
    <row r="57" spans="1:22" ht="12.75" hidden="1">
      <c r="A57" s="5"/>
      <c r="B57" s="12"/>
      <c r="C57" s="1"/>
      <c r="D57" s="80"/>
      <c r="E57" s="68"/>
      <c r="F57" s="68"/>
      <c r="G57" s="68"/>
      <c r="H57" s="85"/>
      <c r="I57" s="68"/>
      <c r="J57" s="68"/>
      <c r="K57" s="68"/>
      <c r="L57" s="68"/>
      <c r="M57" s="82"/>
      <c r="N57" s="1"/>
      <c r="O57" s="6"/>
      <c r="P57" s="3"/>
      <c r="Q57" s="3"/>
      <c r="R57" s="3"/>
      <c r="S57" s="3"/>
      <c r="T57" s="3"/>
      <c r="U57" s="3"/>
      <c r="V57" s="3"/>
    </row>
    <row r="58" spans="1:22" ht="12.75" hidden="1">
      <c r="A58" s="5"/>
      <c r="B58" s="12"/>
      <c r="C58" s="1"/>
      <c r="D58" s="80"/>
      <c r="E58" s="68"/>
      <c r="F58" s="68"/>
      <c r="G58" s="68"/>
      <c r="H58" s="84"/>
      <c r="I58" s="68"/>
      <c r="J58" s="68"/>
      <c r="K58" s="68"/>
      <c r="L58" s="68"/>
      <c r="M58" s="82"/>
      <c r="N58" s="1"/>
      <c r="O58" s="6"/>
      <c r="P58" s="3"/>
      <c r="Q58" s="3"/>
      <c r="R58" s="3"/>
      <c r="S58" s="3"/>
      <c r="T58" s="3"/>
      <c r="U58" s="3"/>
      <c r="V58" s="3"/>
    </row>
    <row r="59" spans="1:22" ht="12.75">
      <c r="A59" s="5"/>
      <c r="B59" s="12"/>
      <c r="C59" s="1"/>
      <c r="D59" s="80"/>
      <c r="E59" s="68"/>
      <c r="F59" s="68"/>
      <c r="G59" s="68"/>
      <c r="H59" s="89"/>
      <c r="I59" s="68"/>
      <c r="J59" s="68"/>
      <c r="K59" s="68"/>
      <c r="L59" s="68"/>
      <c r="M59" s="82"/>
      <c r="N59" s="1"/>
      <c r="O59" s="6"/>
      <c r="P59" s="3"/>
      <c r="Q59" s="3"/>
      <c r="R59" s="3"/>
      <c r="S59" s="3"/>
      <c r="T59" s="3"/>
      <c r="U59" s="3"/>
      <c r="V59" s="3"/>
    </row>
    <row r="60" spans="1:22" ht="12.75">
      <c r="A60" s="5"/>
      <c r="B60" s="12"/>
      <c r="C60" s="1"/>
      <c r="D60" s="122" t="s">
        <v>5</v>
      </c>
      <c r="E60" s="125"/>
      <c r="F60" s="125"/>
      <c r="G60" s="125"/>
      <c r="H60" s="125"/>
      <c r="I60" s="125"/>
      <c r="J60" s="125"/>
      <c r="K60" s="125"/>
      <c r="L60" s="125"/>
      <c r="M60" s="126"/>
      <c r="N60" s="1"/>
      <c r="O60" s="6"/>
      <c r="P60" s="3"/>
      <c r="Q60" s="3"/>
      <c r="R60" s="3"/>
      <c r="S60" s="3"/>
      <c r="T60" s="3"/>
      <c r="U60" s="3"/>
      <c r="V60" s="3"/>
    </row>
    <row r="61" spans="1:22" ht="13.5" thickBot="1">
      <c r="A61" s="5"/>
      <c r="B61" s="12"/>
      <c r="C61" s="1"/>
      <c r="D61" s="91"/>
      <c r="E61" s="92"/>
      <c r="F61" s="92"/>
      <c r="G61" s="92"/>
      <c r="H61" s="92"/>
      <c r="I61" s="92"/>
      <c r="J61" s="92"/>
      <c r="K61" s="92"/>
      <c r="L61" s="92"/>
      <c r="M61" s="94"/>
      <c r="N61" s="1"/>
      <c r="O61" s="6"/>
      <c r="P61" s="3"/>
      <c r="Q61" s="3"/>
      <c r="R61" s="3"/>
      <c r="S61" s="3"/>
      <c r="T61" s="3"/>
      <c r="U61" s="3"/>
      <c r="V61" s="3"/>
    </row>
    <row r="62" spans="1:22" ht="12.75">
      <c r="A62" s="5"/>
      <c r="B62" s="12"/>
      <c r="C62" s="1"/>
      <c r="D62" s="121"/>
      <c r="E62" s="121"/>
      <c r="F62" s="121"/>
      <c r="G62" s="121"/>
      <c r="H62" s="121"/>
      <c r="I62" s="121"/>
      <c r="J62" s="121"/>
      <c r="K62" s="121"/>
      <c r="L62" s="121"/>
      <c r="M62" s="121"/>
      <c r="N62" s="1"/>
      <c r="O62" s="6"/>
      <c r="P62" s="3"/>
      <c r="Q62" s="3"/>
      <c r="R62" s="3"/>
      <c r="S62" s="3"/>
      <c r="T62" s="3"/>
      <c r="U62" s="3"/>
      <c r="V62" s="3"/>
    </row>
    <row r="63" spans="1:22" ht="12.75">
      <c r="A63" s="5"/>
      <c r="B63" s="12"/>
      <c r="C63" s="1"/>
      <c r="D63" s="1"/>
      <c r="E63" s="1"/>
      <c r="F63" s="1"/>
      <c r="G63" s="1"/>
      <c r="H63" s="1"/>
      <c r="I63" s="1"/>
      <c r="J63" s="1"/>
      <c r="K63" s="1"/>
      <c r="L63" s="1"/>
      <c r="M63" s="1"/>
      <c r="N63" s="24"/>
      <c r="O63" s="25"/>
      <c r="P63" s="3"/>
      <c r="Q63" s="3"/>
      <c r="R63" s="3"/>
      <c r="S63" s="3"/>
      <c r="T63" s="3"/>
      <c r="U63" s="3"/>
      <c r="V63" s="3"/>
    </row>
    <row r="64" spans="1:22" ht="1.5" customHeight="1">
      <c r="A64" s="3"/>
      <c r="B64" s="13"/>
      <c r="C64" s="8"/>
      <c r="D64" s="8"/>
      <c r="E64" s="8"/>
      <c r="F64" s="8"/>
      <c r="G64" s="8"/>
      <c r="H64" s="8"/>
      <c r="I64" s="8"/>
      <c r="J64" s="8"/>
      <c r="K64" s="8"/>
      <c r="L64" s="8"/>
      <c r="M64" s="8"/>
      <c r="N64" s="8"/>
      <c r="O64" s="9"/>
      <c r="P64" s="3"/>
      <c r="Q64" s="3"/>
      <c r="R64" s="3"/>
      <c r="S64" s="3"/>
      <c r="T64" s="3"/>
      <c r="U64" s="3"/>
      <c r="V64" s="3"/>
    </row>
    <row r="65" spans="1:22" ht="12.75">
      <c r="A65" s="3"/>
      <c r="B65" s="3"/>
      <c r="C65" s="3"/>
      <c r="D65" s="3"/>
      <c r="E65" s="3"/>
      <c r="F65" s="3"/>
      <c r="G65" s="3"/>
      <c r="H65" s="3"/>
      <c r="I65" s="3"/>
      <c r="J65" s="3"/>
      <c r="K65" s="3"/>
      <c r="L65" s="3"/>
      <c r="M65" s="3"/>
      <c r="N65" s="3"/>
      <c r="O65" s="3"/>
      <c r="P65" s="3"/>
      <c r="Q65" s="3"/>
      <c r="R65" s="3"/>
      <c r="S65" s="3"/>
      <c r="T65" s="3"/>
      <c r="U65" s="3"/>
      <c r="V65" s="3"/>
    </row>
    <row r="66" spans="1:22" ht="12.75">
      <c r="A66" s="3"/>
      <c r="B66" s="3"/>
      <c r="C66" s="3"/>
      <c r="D66" s="3"/>
      <c r="E66" s="3"/>
      <c r="F66" s="3"/>
      <c r="G66" s="3"/>
      <c r="H66" s="3"/>
      <c r="I66" s="3"/>
      <c r="J66" s="3"/>
      <c r="K66" s="3"/>
      <c r="L66" s="3"/>
      <c r="M66" s="3"/>
      <c r="N66" s="3"/>
      <c r="O66" s="3"/>
      <c r="P66" s="3"/>
      <c r="Q66" s="3"/>
      <c r="R66" s="3"/>
      <c r="S66" s="3"/>
      <c r="T66" s="3"/>
      <c r="U66" s="3"/>
      <c r="V66" s="3"/>
    </row>
    <row r="67" spans="1:22" ht="12.75">
      <c r="A67" s="3"/>
      <c r="B67" s="3"/>
      <c r="C67" s="3"/>
      <c r="D67" s="3"/>
      <c r="E67" s="3"/>
      <c r="F67" s="3"/>
      <c r="G67" s="3"/>
      <c r="H67" s="3"/>
      <c r="I67" s="3"/>
      <c r="J67" s="3"/>
      <c r="K67" s="3"/>
      <c r="L67" s="3"/>
      <c r="M67" s="3"/>
      <c r="N67" s="3"/>
      <c r="O67" s="3"/>
      <c r="P67" s="3"/>
      <c r="Q67" s="3"/>
      <c r="R67" s="3"/>
      <c r="S67" s="3"/>
      <c r="T67" s="3"/>
      <c r="U67" s="3"/>
      <c r="V67" s="3"/>
    </row>
    <row r="68" spans="1:22" ht="12.75">
      <c r="A68" s="3"/>
      <c r="B68" s="3"/>
      <c r="C68" s="3"/>
      <c r="D68" s="3"/>
      <c r="E68" s="3"/>
      <c r="F68" s="3"/>
      <c r="G68" s="3"/>
      <c r="H68" s="3"/>
      <c r="I68" s="3"/>
      <c r="J68" s="3"/>
      <c r="K68" s="3"/>
      <c r="L68" s="3"/>
      <c r="M68" s="3"/>
      <c r="N68" s="3"/>
      <c r="O68" s="3"/>
      <c r="P68" s="3"/>
      <c r="Q68" s="3"/>
      <c r="R68" s="3"/>
      <c r="S68" s="3"/>
      <c r="T68" s="3"/>
      <c r="U68" s="3"/>
      <c r="V68" s="3"/>
    </row>
    <row r="69" spans="1:22" ht="12.75">
      <c r="A69" s="3"/>
      <c r="B69" s="3"/>
      <c r="C69" s="3"/>
      <c r="D69" s="3"/>
      <c r="E69" s="3"/>
      <c r="F69" s="3"/>
      <c r="G69" s="3"/>
      <c r="H69" s="3"/>
      <c r="I69" s="3"/>
      <c r="J69" s="3"/>
      <c r="K69" s="3"/>
      <c r="L69" s="3"/>
      <c r="M69" s="3"/>
      <c r="N69" s="3"/>
      <c r="O69" s="3"/>
      <c r="P69" s="3"/>
      <c r="Q69" s="3"/>
      <c r="R69" s="3"/>
      <c r="S69" s="3"/>
      <c r="T69" s="3"/>
      <c r="U69" s="3"/>
      <c r="V69" s="3"/>
    </row>
    <row r="70" spans="1:22" ht="12.75">
      <c r="A70" s="3"/>
      <c r="B70" s="3"/>
      <c r="C70" s="3"/>
      <c r="D70" s="3"/>
      <c r="E70" s="3"/>
      <c r="F70" s="3"/>
      <c r="G70" s="3"/>
      <c r="H70" s="3"/>
      <c r="I70" s="3"/>
      <c r="J70" s="3"/>
      <c r="K70" s="3"/>
      <c r="L70" s="3"/>
      <c r="M70" s="3"/>
      <c r="N70" s="3"/>
      <c r="O70" s="3"/>
      <c r="P70" s="3"/>
      <c r="Q70" s="3"/>
      <c r="R70" s="3"/>
      <c r="S70" s="3"/>
      <c r="T70" s="3"/>
      <c r="U70" s="3"/>
      <c r="V70" s="3"/>
    </row>
    <row r="71" spans="1:22" ht="12.75">
      <c r="A71" s="3"/>
      <c r="B71" s="3"/>
      <c r="C71" s="3"/>
      <c r="D71" s="3"/>
      <c r="E71" s="46" t="s">
        <v>29</v>
      </c>
      <c r="F71" s="3"/>
      <c r="G71" s="3"/>
      <c r="H71" s="3"/>
      <c r="I71" s="3"/>
      <c r="J71" s="3"/>
      <c r="K71" s="3"/>
      <c r="L71" s="3"/>
      <c r="M71" s="3"/>
      <c r="N71" s="3"/>
      <c r="O71" s="3"/>
      <c r="P71" s="3"/>
      <c r="Q71" s="3"/>
      <c r="R71" s="3"/>
      <c r="S71" s="3"/>
      <c r="T71" s="3"/>
      <c r="U71" s="3"/>
      <c r="V71" s="3"/>
    </row>
    <row r="72" spans="1:22" ht="12.75">
      <c r="A72" s="3"/>
      <c r="B72" s="3"/>
      <c r="C72" s="3"/>
      <c r="D72" s="3"/>
      <c r="E72" s="46" t="s">
        <v>31</v>
      </c>
      <c r="F72" s="3"/>
      <c r="G72" s="3"/>
      <c r="H72" s="3"/>
      <c r="I72" s="3"/>
      <c r="J72" s="3"/>
      <c r="K72" s="3"/>
      <c r="L72" s="3"/>
      <c r="M72" s="3"/>
      <c r="N72" s="3"/>
      <c r="O72" s="3"/>
      <c r="P72" s="3"/>
      <c r="Q72" s="3"/>
      <c r="R72" s="3"/>
      <c r="S72" s="3"/>
      <c r="T72" s="3"/>
      <c r="U72" s="3"/>
      <c r="V72" s="3"/>
    </row>
    <row r="73" spans="1:22" ht="12.75">
      <c r="A73" s="3"/>
      <c r="B73" s="3"/>
      <c r="C73" s="3"/>
      <c r="D73" s="3"/>
      <c r="E73" s="46" t="s">
        <v>32</v>
      </c>
      <c r="F73" s="3"/>
      <c r="G73" s="3"/>
      <c r="H73" s="3"/>
      <c r="I73" s="3"/>
      <c r="J73" s="3"/>
      <c r="K73" s="3"/>
      <c r="L73" s="3"/>
      <c r="M73" s="3"/>
      <c r="N73" s="3"/>
      <c r="O73" s="3"/>
      <c r="P73" s="3"/>
      <c r="Q73" s="3"/>
      <c r="R73" s="3"/>
      <c r="S73" s="3"/>
      <c r="T73" s="3"/>
      <c r="U73" s="3"/>
      <c r="V73" s="3"/>
    </row>
    <row r="74" spans="1:22" ht="12.75">
      <c r="A74" s="3"/>
      <c r="B74" s="3"/>
      <c r="C74" s="3"/>
      <c r="D74" s="3"/>
      <c r="E74" s="46" t="s">
        <v>33</v>
      </c>
      <c r="F74" s="3"/>
      <c r="G74" s="3"/>
      <c r="H74" s="3"/>
      <c r="I74" s="3"/>
      <c r="J74" s="3"/>
      <c r="K74" s="3"/>
      <c r="L74" s="3"/>
      <c r="M74" s="3"/>
      <c r="N74" s="3"/>
      <c r="O74" s="3"/>
      <c r="P74" s="3"/>
      <c r="Q74" s="3"/>
      <c r="R74" s="3"/>
      <c r="S74" s="3"/>
      <c r="T74" s="3"/>
      <c r="U74" s="3"/>
      <c r="V74" s="3"/>
    </row>
    <row r="75" spans="1:22" ht="12.75">
      <c r="A75" s="3"/>
      <c r="B75" s="3"/>
      <c r="C75" s="3"/>
      <c r="D75" s="3"/>
      <c r="E75" s="3"/>
      <c r="F75" s="3"/>
      <c r="G75" s="3"/>
      <c r="H75" s="3"/>
      <c r="I75" s="3"/>
      <c r="J75" s="3"/>
      <c r="K75" s="3"/>
      <c r="L75" s="3"/>
      <c r="M75" s="3"/>
      <c r="N75" s="3"/>
      <c r="O75" s="3"/>
      <c r="P75" s="3"/>
      <c r="Q75" s="3"/>
      <c r="R75" s="3"/>
      <c r="S75" s="3"/>
      <c r="T75" s="3"/>
      <c r="U75" s="3"/>
      <c r="V75" s="3"/>
    </row>
    <row r="76" spans="1:22" ht="12.75">
      <c r="A76" s="3"/>
      <c r="B76" s="3"/>
      <c r="C76" s="3"/>
      <c r="D76" s="3"/>
      <c r="E76" s="3"/>
      <c r="F76" s="3"/>
      <c r="G76" s="3"/>
      <c r="H76" s="3"/>
      <c r="I76" s="3"/>
      <c r="J76" s="3"/>
      <c r="K76" s="3"/>
      <c r="L76" s="3"/>
      <c r="M76" s="3"/>
      <c r="N76" s="3"/>
      <c r="O76" s="3"/>
      <c r="P76" s="3"/>
      <c r="Q76" s="3"/>
      <c r="R76" s="3"/>
      <c r="S76" s="3"/>
      <c r="T76" s="3"/>
      <c r="U76" s="3"/>
      <c r="V76" s="3"/>
    </row>
    <row r="77" spans="1:22" ht="12.75">
      <c r="A77" s="3"/>
      <c r="B77" s="3"/>
      <c r="C77" s="3"/>
      <c r="D77" s="3"/>
      <c r="E77" s="3"/>
      <c r="F77" s="3"/>
      <c r="G77" s="3"/>
      <c r="H77" s="3"/>
      <c r="I77" s="3"/>
      <c r="J77" s="3"/>
      <c r="K77" s="3"/>
      <c r="L77" s="3"/>
      <c r="M77" s="3"/>
      <c r="N77" s="3"/>
      <c r="O77" s="3"/>
      <c r="P77" s="3"/>
      <c r="Q77" s="3"/>
      <c r="R77" s="3"/>
      <c r="S77" s="3"/>
      <c r="T77" s="3"/>
      <c r="U77" s="3"/>
      <c r="V77" s="3"/>
    </row>
    <row r="78" spans="1:22" ht="12.75">
      <c r="A78" s="3"/>
      <c r="B78" s="3"/>
      <c r="C78" s="3"/>
      <c r="D78" s="3"/>
      <c r="E78" s="3"/>
      <c r="F78" s="3"/>
      <c r="G78" s="3"/>
      <c r="H78" s="3"/>
      <c r="I78" s="3"/>
      <c r="J78" s="3"/>
      <c r="K78" s="3"/>
      <c r="L78" s="3"/>
      <c r="M78" s="3"/>
      <c r="N78" s="3"/>
      <c r="O78" s="3"/>
      <c r="P78" s="3"/>
      <c r="Q78" s="3"/>
      <c r="R78" s="3"/>
      <c r="S78" s="3"/>
      <c r="T78" s="3"/>
      <c r="U78" s="3"/>
      <c r="V78" s="3"/>
    </row>
    <row r="79" spans="1:22" ht="12.75">
      <c r="A79" s="3"/>
      <c r="B79" s="3"/>
      <c r="C79" s="3"/>
      <c r="D79" s="3"/>
      <c r="E79" s="3"/>
      <c r="F79" s="3"/>
      <c r="G79" s="3"/>
      <c r="H79" s="3"/>
      <c r="I79" s="3"/>
      <c r="J79" s="3"/>
      <c r="K79" s="3"/>
      <c r="L79" s="3"/>
      <c r="M79" s="3"/>
      <c r="N79" s="3"/>
      <c r="O79" s="3"/>
      <c r="P79" s="3"/>
      <c r="Q79" s="3"/>
      <c r="R79" s="3"/>
      <c r="S79" s="3"/>
      <c r="T79" s="3"/>
      <c r="U79" s="3"/>
      <c r="V79" s="3"/>
    </row>
    <row r="80" spans="1:22" ht="12.75">
      <c r="A80" s="3"/>
      <c r="B80" s="3"/>
      <c r="C80" s="3"/>
      <c r="D80" s="3"/>
      <c r="E80" s="3">
        <v>1</v>
      </c>
      <c r="F80" s="3"/>
      <c r="G80" s="3"/>
      <c r="H80" s="3"/>
      <c r="I80" s="3"/>
      <c r="J80" s="3"/>
      <c r="K80" s="3"/>
      <c r="L80" s="3"/>
      <c r="M80" s="3"/>
      <c r="N80" s="3"/>
      <c r="O80" s="3"/>
      <c r="P80" s="3"/>
      <c r="Q80" s="3"/>
      <c r="R80" s="3"/>
      <c r="S80" s="3"/>
      <c r="T80" s="3"/>
      <c r="U80" s="3"/>
      <c r="V80" s="3"/>
    </row>
    <row r="81" spans="1:22" ht="15.75">
      <c r="A81" s="50">
        <v>1</v>
      </c>
      <c r="B81" s="3"/>
      <c r="C81" s="3"/>
      <c r="D81" s="3"/>
      <c r="E81" s="73">
        <v>1</v>
      </c>
      <c r="F81" s="3"/>
      <c r="G81" s="3"/>
      <c r="H81" s="3"/>
      <c r="I81" s="3"/>
      <c r="J81" s="3"/>
      <c r="K81" s="3"/>
      <c r="L81" s="3"/>
      <c r="M81" s="3"/>
      <c r="N81" s="3"/>
      <c r="O81" s="3"/>
      <c r="P81" s="3"/>
      <c r="Q81" s="3"/>
      <c r="R81" s="3"/>
      <c r="S81" s="3"/>
      <c r="T81" s="3"/>
      <c r="U81" s="3"/>
      <c r="V81" s="3"/>
    </row>
    <row r="82" spans="1:22" ht="12.75">
      <c r="A82" s="3"/>
      <c r="B82" s="3"/>
      <c r="C82" s="3"/>
      <c r="D82" s="3"/>
      <c r="E82" s="3"/>
      <c r="F82" s="3"/>
      <c r="G82" s="3"/>
      <c r="H82" s="3"/>
      <c r="I82" s="3"/>
      <c r="J82" s="3"/>
      <c r="K82" s="3"/>
      <c r="L82" s="3"/>
      <c r="M82" s="3"/>
      <c r="N82" s="3"/>
      <c r="O82" s="3"/>
      <c r="P82" s="3"/>
      <c r="R82" s="3"/>
      <c r="S82" s="3"/>
      <c r="T82" s="3"/>
      <c r="U82" s="3"/>
      <c r="V82" s="3"/>
    </row>
    <row r="83" spans="1:22" ht="12.75">
      <c r="A83" s="3"/>
      <c r="B83" s="3"/>
      <c r="C83" s="3"/>
      <c r="D83" s="3"/>
      <c r="E83" s="3"/>
      <c r="F83" s="3"/>
      <c r="G83" s="3"/>
      <c r="H83" s="3"/>
      <c r="I83" s="3"/>
      <c r="J83" s="3"/>
      <c r="K83" s="3"/>
      <c r="L83" s="3"/>
      <c r="M83" s="3"/>
      <c r="N83" s="3"/>
      <c r="O83" s="3"/>
      <c r="P83" s="3"/>
      <c r="R83" s="3"/>
      <c r="S83" s="3"/>
      <c r="T83" s="3"/>
      <c r="U83" s="3"/>
      <c r="V83" s="3"/>
    </row>
  </sheetData>
  <mergeCells count="3">
    <mergeCell ref="J15:L15"/>
    <mergeCell ref="D62:M62"/>
    <mergeCell ref="D60:M60"/>
  </mergeCells>
  <printOptions horizontalCentered="1"/>
  <pageMargins left="0.75" right="0.75" top="1" bottom="1" header="0.5" footer="0.5"/>
  <pageSetup fitToHeight="1" fitToWidth="1" horizontalDpi="360" verticalDpi="360" orientation="portrait" scale="93" r:id="rId4"/>
  <drawing r:id="rId3"/>
  <legacyDrawing r:id="rId2"/>
</worksheet>
</file>

<file path=xl/worksheets/sheet4.xml><?xml version="1.0" encoding="utf-8"?>
<worksheet xmlns="http://schemas.openxmlformats.org/spreadsheetml/2006/main" xmlns:r="http://schemas.openxmlformats.org/officeDocument/2006/relationships">
  <sheetPr codeName="Sheet11111">
    <pageSetUpPr fitToPage="1"/>
  </sheetPr>
  <dimension ref="A1:V70"/>
  <sheetViews>
    <sheetView showGridLines="0" zoomScale="90" zoomScaleNormal="90" workbookViewId="0" topLeftCell="A1">
      <selection activeCell="A1" sqref="A1"/>
    </sheetView>
  </sheetViews>
  <sheetFormatPr defaultColWidth="9.7109375" defaultRowHeight="12.75"/>
  <cols>
    <col min="1" max="1" width="3.7109375" style="0" customWidth="1"/>
    <col min="2" max="2" width="0.2890625" style="0" customWidth="1"/>
    <col min="3" max="3" width="3.421875" style="0" customWidth="1"/>
    <col min="4" max="13" width="8.8515625" style="0" customWidth="1"/>
    <col min="14" max="14" width="3.7109375" style="0" customWidth="1"/>
    <col min="15" max="15" width="0.2890625" style="0" customWidth="1"/>
    <col min="16" max="16384" width="8.8515625" style="0" customWidth="1"/>
  </cols>
  <sheetData>
    <row r="1" spans="1:22" ht="17.25" customHeight="1">
      <c r="A1" s="3"/>
      <c r="B1" s="3"/>
      <c r="C1" s="4"/>
      <c r="D1" s="4"/>
      <c r="E1" s="4"/>
      <c r="F1" s="4"/>
      <c r="G1" s="4"/>
      <c r="H1" s="4"/>
      <c r="I1" s="4"/>
      <c r="J1" s="4"/>
      <c r="K1" s="4"/>
      <c r="L1" s="4"/>
      <c r="M1" s="4"/>
      <c r="N1" s="4"/>
      <c r="O1" s="4"/>
      <c r="P1" s="3"/>
      <c r="Q1" s="3"/>
      <c r="R1" s="3"/>
      <c r="S1" s="3"/>
      <c r="T1" s="3"/>
      <c r="U1" s="3"/>
      <c r="V1" s="3"/>
    </row>
    <row r="2" spans="1:22" ht="1.5" customHeight="1">
      <c r="A2" s="3"/>
      <c r="B2" s="10"/>
      <c r="C2" s="11"/>
      <c r="D2" s="11"/>
      <c r="E2" s="11"/>
      <c r="F2" s="11"/>
      <c r="G2" s="11"/>
      <c r="H2" s="11"/>
      <c r="I2" s="11"/>
      <c r="J2" s="11"/>
      <c r="K2" s="11"/>
      <c r="L2" s="11"/>
      <c r="M2" s="11"/>
      <c r="N2" s="11"/>
      <c r="O2" s="7"/>
      <c r="P2" s="3"/>
      <c r="Q2" s="3"/>
      <c r="R2" s="3"/>
      <c r="S2" s="3"/>
      <c r="T2" s="3"/>
      <c r="U2" s="3"/>
      <c r="V2" s="3"/>
    </row>
    <row r="3" spans="1:22" ht="12" customHeight="1" thickBot="1">
      <c r="A3" s="5"/>
      <c r="B3" s="12"/>
      <c r="C3" s="1"/>
      <c r="D3" s="1"/>
      <c r="E3" s="1"/>
      <c r="F3" s="1"/>
      <c r="G3" s="1"/>
      <c r="H3" s="1"/>
      <c r="I3" s="1"/>
      <c r="J3" s="1"/>
      <c r="K3" s="1"/>
      <c r="L3" s="1"/>
      <c r="M3" s="1"/>
      <c r="N3" s="23"/>
      <c r="O3" s="6"/>
      <c r="P3" s="3"/>
      <c r="Q3" s="3"/>
      <c r="R3" s="3"/>
      <c r="S3" s="3"/>
      <c r="T3" s="3"/>
      <c r="U3" s="3"/>
      <c r="V3" s="3"/>
    </row>
    <row r="4" spans="1:22" ht="12.75">
      <c r="A4" s="5"/>
      <c r="B4" s="12"/>
      <c r="C4" s="1"/>
      <c r="D4" s="33"/>
      <c r="E4" s="34"/>
      <c r="F4" s="34"/>
      <c r="G4" s="34"/>
      <c r="H4" s="34"/>
      <c r="I4" s="34"/>
      <c r="J4" s="34"/>
      <c r="K4" s="34"/>
      <c r="L4" s="34"/>
      <c r="M4" s="35"/>
      <c r="N4" s="1"/>
      <c r="O4" s="6"/>
      <c r="P4" s="3"/>
      <c r="Q4" s="3"/>
      <c r="R4" s="3"/>
      <c r="S4" s="3"/>
      <c r="T4" s="3"/>
      <c r="U4" s="3"/>
      <c r="V4" s="3"/>
    </row>
    <row r="5" spans="1:22" ht="12.75">
      <c r="A5" s="5"/>
      <c r="B5" s="12"/>
      <c r="C5" s="1"/>
      <c r="D5" s="36"/>
      <c r="E5" s="1"/>
      <c r="F5" s="1"/>
      <c r="G5" s="1"/>
      <c r="H5" s="1"/>
      <c r="I5" s="1"/>
      <c r="J5" s="1"/>
      <c r="K5" s="1"/>
      <c r="L5" s="1"/>
      <c r="M5" s="37"/>
      <c r="N5" s="1"/>
      <c r="O5" s="6"/>
      <c r="P5" s="3"/>
      <c r="Q5" s="3"/>
      <c r="R5" s="3"/>
      <c r="S5" s="3"/>
      <c r="T5" s="3"/>
      <c r="U5" s="3"/>
      <c r="V5" s="3"/>
    </row>
    <row r="6" spans="1:22" ht="12.75">
      <c r="A6" s="5"/>
      <c r="B6" s="12"/>
      <c r="C6" s="1"/>
      <c r="D6" s="36"/>
      <c r="E6" s="1"/>
      <c r="F6" s="1"/>
      <c r="G6" s="1"/>
      <c r="H6" s="1"/>
      <c r="I6" s="1"/>
      <c r="J6" s="1"/>
      <c r="K6" s="1"/>
      <c r="L6" s="1"/>
      <c r="M6" s="37"/>
      <c r="N6" s="1"/>
      <c r="O6" s="6"/>
      <c r="P6" s="3"/>
      <c r="Q6" s="3"/>
      <c r="R6" s="3"/>
      <c r="S6" s="3"/>
      <c r="T6" s="3"/>
      <c r="U6" s="3"/>
      <c r="V6" s="3"/>
    </row>
    <row r="7" spans="1:22" ht="12.75">
      <c r="A7" s="5"/>
      <c r="B7" s="12"/>
      <c r="C7" s="1"/>
      <c r="D7" s="36"/>
      <c r="E7" s="1"/>
      <c r="F7" s="1"/>
      <c r="G7" s="1"/>
      <c r="H7" s="1"/>
      <c r="I7" s="1"/>
      <c r="J7" s="1"/>
      <c r="K7" s="1"/>
      <c r="L7" s="1"/>
      <c r="M7" s="37"/>
      <c r="N7" s="1"/>
      <c r="O7" s="6"/>
      <c r="P7" s="3"/>
      <c r="Q7" s="3"/>
      <c r="R7" s="3"/>
      <c r="S7" s="3"/>
      <c r="T7" s="3"/>
      <c r="U7" s="3"/>
      <c r="V7" s="3"/>
    </row>
    <row r="8" spans="1:22" ht="12.75">
      <c r="A8" s="5"/>
      <c r="B8" s="12"/>
      <c r="C8" s="1"/>
      <c r="D8" s="36"/>
      <c r="E8" s="1"/>
      <c r="F8" s="1"/>
      <c r="G8" s="1"/>
      <c r="H8" s="1"/>
      <c r="I8" s="1"/>
      <c r="J8" s="1"/>
      <c r="K8" s="1"/>
      <c r="L8" s="1"/>
      <c r="M8" s="37"/>
      <c r="N8" s="1"/>
      <c r="O8" s="6"/>
      <c r="P8" s="3"/>
      <c r="Q8" s="3"/>
      <c r="R8" s="3"/>
      <c r="S8" s="3"/>
      <c r="T8" s="3"/>
      <c r="U8" s="3"/>
      <c r="V8" s="3"/>
    </row>
    <row r="9" spans="1:22" ht="13.5" thickBot="1">
      <c r="A9" s="5"/>
      <c r="B9" s="12"/>
      <c r="C9" s="1"/>
      <c r="D9" s="38"/>
      <c r="E9" s="39"/>
      <c r="F9" s="39"/>
      <c r="G9" s="39"/>
      <c r="H9" s="39"/>
      <c r="I9" s="39"/>
      <c r="J9" s="39"/>
      <c r="K9" s="39"/>
      <c r="L9" s="39"/>
      <c r="M9" s="40"/>
      <c r="N9" s="1"/>
      <c r="O9" s="6"/>
      <c r="P9" s="3"/>
      <c r="Q9" s="3"/>
      <c r="R9" s="3"/>
      <c r="S9" s="3"/>
      <c r="T9" s="3"/>
      <c r="U9" s="3"/>
      <c r="V9" s="3"/>
    </row>
    <row r="10" spans="1:22" ht="12.75">
      <c r="A10" s="5"/>
      <c r="B10" s="12"/>
      <c r="C10" s="1"/>
      <c r="D10" s="74"/>
      <c r="E10" s="75"/>
      <c r="F10" s="75"/>
      <c r="G10" s="75"/>
      <c r="H10" s="75"/>
      <c r="I10" s="75"/>
      <c r="J10" s="75"/>
      <c r="K10" s="75"/>
      <c r="L10" s="75"/>
      <c r="M10" s="76"/>
      <c r="N10" s="1"/>
      <c r="O10" s="6"/>
      <c r="P10" s="3"/>
      <c r="Q10" s="3"/>
      <c r="R10" s="3"/>
      <c r="S10" s="3"/>
      <c r="T10" s="3"/>
      <c r="U10" s="3"/>
      <c r="V10" s="3"/>
    </row>
    <row r="11" spans="1:22" ht="12.75">
      <c r="A11" s="5"/>
      <c r="B11" s="12"/>
      <c r="C11" s="1"/>
      <c r="D11" s="77"/>
      <c r="E11" s="78"/>
      <c r="F11" s="78"/>
      <c r="G11" s="78"/>
      <c r="H11" s="78"/>
      <c r="I11" s="78"/>
      <c r="J11" s="78"/>
      <c r="K11" s="78"/>
      <c r="L11" s="78"/>
      <c r="M11" s="79"/>
      <c r="N11" s="1"/>
      <c r="O11" s="6"/>
      <c r="P11" s="3"/>
      <c r="Q11" s="3"/>
      <c r="R11" s="3"/>
      <c r="S11" s="3"/>
      <c r="T11" s="3"/>
      <c r="U11" s="3"/>
      <c r="V11" s="3"/>
    </row>
    <row r="12" spans="1:22" ht="12.75">
      <c r="A12" s="5"/>
      <c r="B12" s="12"/>
      <c r="C12" s="1"/>
      <c r="D12" s="80"/>
      <c r="E12" s="68"/>
      <c r="F12" s="68"/>
      <c r="G12" s="68"/>
      <c r="H12" s="81"/>
      <c r="I12" s="81"/>
      <c r="J12" s="68"/>
      <c r="K12" s="68"/>
      <c r="L12" s="68"/>
      <c r="M12" s="82"/>
      <c r="N12" s="1"/>
      <c r="O12" s="6"/>
      <c r="P12" s="3"/>
      <c r="Q12" s="3"/>
      <c r="R12" s="3"/>
      <c r="S12" s="3"/>
      <c r="T12" s="3"/>
      <c r="U12" s="3"/>
      <c r="V12" s="3"/>
    </row>
    <row r="13" spans="1:22" ht="12.75">
      <c r="A13" s="5"/>
      <c r="B13" s="12"/>
      <c r="C13" s="1"/>
      <c r="D13" s="80"/>
      <c r="E13" s="68"/>
      <c r="F13" s="68"/>
      <c r="G13" s="68"/>
      <c r="H13" s="81"/>
      <c r="I13" s="81"/>
      <c r="J13" s="83"/>
      <c r="K13" s="83"/>
      <c r="L13" s="83"/>
      <c r="M13" s="82"/>
      <c r="N13" s="1"/>
      <c r="O13" s="6"/>
      <c r="P13" s="3"/>
      <c r="Q13" s="3"/>
      <c r="R13" s="3"/>
      <c r="S13" s="3"/>
      <c r="T13" s="3"/>
      <c r="U13" s="3"/>
      <c r="V13" s="3"/>
    </row>
    <row r="14" spans="1:22" ht="12.75">
      <c r="A14" s="5"/>
      <c r="B14" s="12"/>
      <c r="C14" s="1"/>
      <c r="D14" s="80"/>
      <c r="E14" s="68"/>
      <c r="F14" s="68"/>
      <c r="G14" s="68"/>
      <c r="H14" s="81"/>
      <c r="I14" s="81"/>
      <c r="J14" s="83"/>
      <c r="K14" s="83"/>
      <c r="L14" s="83"/>
      <c r="M14" s="82"/>
      <c r="N14" s="1"/>
      <c r="O14" s="6"/>
      <c r="P14" s="3"/>
      <c r="Q14" s="3"/>
      <c r="R14" s="3"/>
      <c r="S14" s="3"/>
      <c r="T14" s="3"/>
      <c r="U14" s="3"/>
      <c r="V14" s="3"/>
    </row>
    <row r="15" spans="1:22" ht="12.75">
      <c r="A15" s="5"/>
      <c r="B15" s="12"/>
      <c r="C15" s="1"/>
      <c r="D15" s="80"/>
      <c r="E15" s="68"/>
      <c r="F15" s="68"/>
      <c r="G15" s="68"/>
      <c r="H15" s="68"/>
      <c r="I15" s="68"/>
      <c r="J15" s="68"/>
      <c r="K15" s="68"/>
      <c r="L15" s="68"/>
      <c r="M15" s="82"/>
      <c r="N15" s="1"/>
      <c r="O15" s="6"/>
      <c r="P15" s="3"/>
      <c r="Q15" s="3"/>
      <c r="R15" s="3"/>
      <c r="S15" s="3"/>
      <c r="T15" s="3"/>
      <c r="U15" s="3"/>
      <c r="V15" s="3"/>
    </row>
    <row r="16" spans="1:22" ht="12.75">
      <c r="A16" s="5"/>
      <c r="B16" s="12"/>
      <c r="C16" s="1"/>
      <c r="D16" s="80"/>
      <c r="E16" s="68"/>
      <c r="F16" s="68"/>
      <c r="G16" s="68"/>
      <c r="H16" s="68"/>
      <c r="I16" s="68"/>
      <c r="J16" s="84"/>
      <c r="K16" s="84"/>
      <c r="L16" s="84"/>
      <c r="M16" s="82"/>
      <c r="N16" s="1"/>
      <c r="O16" s="6"/>
      <c r="P16" s="3"/>
      <c r="Q16" s="3"/>
      <c r="R16" s="3"/>
      <c r="S16" s="3"/>
      <c r="T16" s="3"/>
      <c r="U16" s="3"/>
      <c r="V16" s="3"/>
    </row>
    <row r="17" spans="1:22" ht="12.75">
      <c r="A17" s="5"/>
      <c r="B17" s="12"/>
      <c r="C17" s="1"/>
      <c r="D17" s="80"/>
      <c r="E17" s="68"/>
      <c r="F17" s="68"/>
      <c r="G17" s="68"/>
      <c r="H17" s="68"/>
      <c r="I17" s="68"/>
      <c r="J17" s="84"/>
      <c r="K17" s="84"/>
      <c r="L17" s="84"/>
      <c r="M17" s="82"/>
      <c r="N17" s="1"/>
      <c r="O17" s="6"/>
      <c r="P17" s="3"/>
      <c r="Q17" s="3"/>
      <c r="R17" s="3"/>
      <c r="S17" s="3"/>
      <c r="T17" s="3"/>
      <c r="U17" s="3"/>
      <c r="V17" s="3"/>
    </row>
    <row r="18" spans="1:22" ht="12.75">
      <c r="A18" s="5"/>
      <c r="B18" s="12"/>
      <c r="C18" s="1"/>
      <c r="D18" s="80"/>
      <c r="E18" s="68"/>
      <c r="F18" s="68"/>
      <c r="G18" s="68"/>
      <c r="H18" s="68"/>
      <c r="I18" s="68"/>
      <c r="J18" s="85"/>
      <c r="K18" s="85"/>
      <c r="L18" s="85"/>
      <c r="M18" s="82"/>
      <c r="N18" s="1"/>
      <c r="O18" s="6"/>
      <c r="P18" s="3"/>
      <c r="Q18" s="3"/>
      <c r="R18" s="3"/>
      <c r="S18" s="3"/>
      <c r="T18" s="3"/>
      <c r="U18" s="3"/>
      <c r="V18" s="3"/>
    </row>
    <row r="19" spans="1:22" ht="12.75">
      <c r="A19" s="5"/>
      <c r="B19" s="12"/>
      <c r="C19" s="1"/>
      <c r="D19" s="80"/>
      <c r="E19" s="68"/>
      <c r="F19" s="68"/>
      <c r="G19" s="68"/>
      <c r="H19" s="68"/>
      <c r="I19" s="68"/>
      <c r="J19" s="85"/>
      <c r="K19" s="85"/>
      <c r="L19" s="85"/>
      <c r="M19" s="82"/>
      <c r="N19" s="1"/>
      <c r="O19" s="6"/>
      <c r="P19" s="3"/>
      <c r="Q19" s="3"/>
      <c r="R19" s="3"/>
      <c r="S19" s="3"/>
      <c r="T19" s="3"/>
      <c r="U19" s="3"/>
      <c r="V19" s="3"/>
    </row>
    <row r="20" spans="1:22" ht="12.75">
      <c r="A20" s="5"/>
      <c r="B20" s="12"/>
      <c r="C20" s="1"/>
      <c r="D20" s="80"/>
      <c r="E20" s="14"/>
      <c r="F20" s="14"/>
      <c r="G20" s="68"/>
      <c r="H20" s="81"/>
      <c r="I20" s="81"/>
      <c r="J20" s="85"/>
      <c r="K20" s="85"/>
      <c r="L20" s="85"/>
      <c r="M20" s="82"/>
      <c r="N20" s="1"/>
      <c r="O20" s="6"/>
      <c r="P20" s="3"/>
      <c r="Q20" s="3"/>
      <c r="R20" s="3"/>
      <c r="S20" s="3"/>
      <c r="T20" s="3"/>
      <c r="U20" s="3"/>
      <c r="V20" s="3"/>
    </row>
    <row r="21" spans="1:22" ht="12.75">
      <c r="A21" s="5"/>
      <c r="B21" s="12"/>
      <c r="C21" s="1"/>
      <c r="D21" s="80"/>
      <c r="E21" s="15"/>
      <c r="F21" s="15"/>
      <c r="G21" s="68"/>
      <c r="H21" s="68"/>
      <c r="I21" s="68"/>
      <c r="J21" s="86"/>
      <c r="K21" s="86"/>
      <c r="L21" s="86"/>
      <c r="M21" s="87"/>
      <c r="N21" s="2"/>
      <c r="O21" s="6"/>
      <c r="P21" s="3"/>
      <c r="Q21" s="3"/>
      <c r="R21" s="3"/>
      <c r="S21" s="3"/>
      <c r="T21" s="3"/>
      <c r="U21" s="3"/>
      <c r="V21" s="3"/>
    </row>
    <row r="22" spans="1:22" ht="12.75">
      <c r="A22" s="5"/>
      <c r="B22" s="12"/>
      <c r="C22" s="1"/>
      <c r="D22" s="80"/>
      <c r="E22" s="15"/>
      <c r="F22" s="15"/>
      <c r="G22" s="68"/>
      <c r="H22" s="85"/>
      <c r="I22" s="68"/>
      <c r="J22" s="68"/>
      <c r="K22" s="68"/>
      <c r="L22" s="68"/>
      <c r="M22" s="82"/>
      <c r="N22" s="1"/>
      <c r="O22" s="6"/>
      <c r="P22" s="3"/>
      <c r="Q22" s="3"/>
      <c r="R22" s="3"/>
      <c r="S22" s="3"/>
      <c r="T22" s="3"/>
      <c r="U22" s="3"/>
      <c r="V22" s="3"/>
    </row>
    <row r="23" spans="1:22" ht="12.75">
      <c r="A23" s="5"/>
      <c r="B23" s="12"/>
      <c r="C23" s="1"/>
      <c r="D23" s="80"/>
      <c r="E23" s="15"/>
      <c r="F23" s="15"/>
      <c r="G23" s="68"/>
      <c r="H23" s="85"/>
      <c r="I23" s="68"/>
      <c r="J23" s="68"/>
      <c r="K23" s="68"/>
      <c r="L23" s="68"/>
      <c r="M23" s="82"/>
      <c r="N23" s="1"/>
      <c r="O23" s="6"/>
      <c r="P23" s="3"/>
      <c r="Q23" s="3"/>
      <c r="R23" s="3"/>
      <c r="S23" s="3"/>
      <c r="T23" s="3"/>
      <c r="U23" s="3"/>
      <c r="V23" s="3"/>
    </row>
    <row r="24" spans="1:22" ht="12.75">
      <c r="A24" s="5"/>
      <c r="B24" s="12"/>
      <c r="C24" s="1"/>
      <c r="D24" s="80"/>
      <c r="E24" s="14"/>
      <c r="F24" s="14"/>
      <c r="G24" s="68"/>
      <c r="H24" s="85"/>
      <c r="I24" s="68"/>
      <c r="J24" s="81"/>
      <c r="K24" s="81"/>
      <c r="L24" s="81"/>
      <c r="M24" s="82"/>
      <c r="N24" s="1"/>
      <c r="O24" s="6"/>
      <c r="P24" s="3"/>
      <c r="Q24" s="3"/>
      <c r="R24" s="3"/>
      <c r="S24" s="3"/>
      <c r="T24" s="3"/>
      <c r="U24" s="3"/>
      <c r="V24" s="3"/>
    </row>
    <row r="25" spans="1:22" ht="12.75">
      <c r="A25" s="5"/>
      <c r="B25" s="12"/>
      <c r="C25" s="1"/>
      <c r="D25" s="80"/>
      <c r="E25" s="14"/>
      <c r="F25" s="14"/>
      <c r="G25" s="68"/>
      <c r="H25" s="85"/>
      <c r="I25" s="68"/>
      <c r="J25" s="85"/>
      <c r="K25" s="85"/>
      <c r="L25" s="85"/>
      <c r="M25" s="82"/>
      <c r="N25" s="1"/>
      <c r="O25" s="6"/>
      <c r="P25" s="3"/>
      <c r="Q25" s="3"/>
      <c r="R25" s="3"/>
      <c r="S25" s="3"/>
      <c r="T25" s="3"/>
      <c r="U25" s="3"/>
      <c r="V25" s="3"/>
    </row>
    <row r="26" spans="1:22" ht="12.75">
      <c r="A26" s="5"/>
      <c r="B26" s="12"/>
      <c r="C26" s="1"/>
      <c r="D26" s="80"/>
      <c r="E26" s="15"/>
      <c r="F26" s="15"/>
      <c r="G26" s="68"/>
      <c r="H26" s="85"/>
      <c r="I26" s="68"/>
      <c r="J26" s="84"/>
      <c r="K26" s="84"/>
      <c r="L26" s="84"/>
      <c r="M26" s="82"/>
      <c r="N26" s="1"/>
      <c r="O26" s="6"/>
      <c r="P26" s="3"/>
      <c r="Q26" s="3"/>
      <c r="R26" s="3"/>
      <c r="S26" s="3"/>
      <c r="T26" s="3"/>
      <c r="U26" s="3"/>
      <c r="V26" s="3"/>
    </row>
    <row r="27" spans="1:22" ht="12.75">
      <c r="A27" s="5"/>
      <c r="B27" s="12"/>
      <c r="C27" s="1"/>
      <c r="D27" s="80"/>
      <c r="E27" s="15"/>
      <c r="F27" s="15"/>
      <c r="G27" s="68"/>
      <c r="H27" s="88"/>
      <c r="I27" s="89"/>
      <c r="J27" s="85"/>
      <c r="K27" s="85"/>
      <c r="L27" s="85"/>
      <c r="M27" s="82"/>
      <c r="N27" s="1"/>
      <c r="O27" s="6"/>
      <c r="P27" s="3"/>
      <c r="Q27" s="3"/>
      <c r="R27" s="3"/>
      <c r="S27" s="3"/>
      <c r="T27" s="3"/>
      <c r="U27" s="3"/>
      <c r="V27" s="3"/>
    </row>
    <row r="28" spans="1:22" ht="12.75">
      <c r="A28" s="5"/>
      <c r="B28" s="12"/>
      <c r="C28" s="1"/>
      <c r="D28" s="80"/>
      <c r="E28" s="15"/>
      <c r="F28" s="15"/>
      <c r="G28" s="68"/>
      <c r="H28" s="68"/>
      <c r="I28" s="68"/>
      <c r="J28" s="27"/>
      <c r="K28" s="27"/>
      <c r="L28" s="27"/>
      <c r="M28" s="82"/>
      <c r="N28" s="1"/>
      <c r="O28" s="6"/>
      <c r="P28" s="3"/>
      <c r="Q28" s="3"/>
      <c r="R28" s="3"/>
      <c r="S28" s="3"/>
      <c r="T28" s="3"/>
      <c r="U28" s="3"/>
      <c r="V28" s="3"/>
    </row>
    <row r="29" spans="1:22" ht="12.75">
      <c r="A29" s="5"/>
      <c r="B29" s="12"/>
      <c r="C29" s="1"/>
      <c r="D29" s="80"/>
      <c r="E29" s="16"/>
      <c r="F29" s="16"/>
      <c r="G29" s="68"/>
      <c r="H29" s="68"/>
      <c r="I29" s="68"/>
      <c r="J29" s="68"/>
      <c r="K29" s="68"/>
      <c r="L29" s="68"/>
      <c r="M29" s="82"/>
      <c r="N29" s="1"/>
      <c r="O29" s="6"/>
      <c r="P29" s="3"/>
      <c r="Q29" s="3"/>
      <c r="R29" s="3"/>
      <c r="S29" s="3"/>
      <c r="T29" s="3"/>
      <c r="U29" s="3"/>
      <c r="V29" s="3"/>
    </row>
    <row r="30" spans="1:22" ht="12.75">
      <c r="A30" s="5"/>
      <c r="B30" s="12"/>
      <c r="C30" s="1"/>
      <c r="D30" s="80"/>
      <c r="E30" s="15"/>
      <c r="F30" s="15"/>
      <c r="G30" s="68"/>
      <c r="H30" s="86"/>
      <c r="I30" s="90"/>
      <c r="J30" s="68"/>
      <c r="K30" s="68"/>
      <c r="L30" s="68"/>
      <c r="M30" s="82"/>
      <c r="N30" s="1"/>
      <c r="O30" s="6"/>
      <c r="P30" s="3"/>
      <c r="Q30" s="3"/>
      <c r="R30" s="3"/>
      <c r="S30" s="3"/>
      <c r="T30" s="3"/>
      <c r="U30" s="3"/>
      <c r="V30" s="3"/>
    </row>
    <row r="31" spans="1:22" ht="12.75">
      <c r="A31" s="5"/>
      <c r="B31" s="12"/>
      <c r="C31" s="1"/>
      <c r="D31" s="80"/>
      <c r="E31" s="15"/>
      <c r="F31" s="15"/>
      <c r="G31" s="68"/>
      <c r="H31" s="86"/>
      <c r="I31" s="90"/>
      <c r="J31" s="68"/>
      <c r="K31" s="68"/>
      <c r="L31" s="68"/>
      <c r="M31" s="82"/>
      <c r="N31" s="1"/>
      <c r="O31" s="6"/>
      <c r="P31" s="3"/>
      <c r="Q31" s="3"/>
      <c r="R31" s="3"/>
      <c r="S31" s="3"/>
      <c r="T31" s="3"/>
      <c r="U31" s="3"/>
      <c r="V31" s="3"/>
    </row>
    <row r="32" spans="1:22" ht="12.75">
      <c r="A32" s="5"/>
      <c r="B32" s="12"/>
      <c r="C32" s="1"/>
      <c r="D32" s="80"/>
      <c r="E32" s="15"/>
      <c r="F32" s="15"/>
      <c r="G32" s="68"/>
      <c r="H32" s="86"/>
      <c r="I32" s="90"/>
      <c r="J32" s="68"/>
      <c r="K32" s="68"/>
      <c r="L32" s="68"/>
      <c r="M32" s="82"/>
      <c r="N32" s="1"/>
      <c r="O32" s="6"/>
      <c r="P32" s="3"/>
      <c r="Q32" s="3"/>
      <c r="R32" s="3"/>
      <c r="S32" s="3"/>
      <c r="T32" s="3"/>
      <c r="U32" s="3"/>
      <c r="V32" s="3"/>
    </row>
    <row r="33" spans="1:22" ht="12.75">
      <c r="A33" s="5"/>
      <c r="B33" s="12"/>
      <c r="C33" s="1"/>
      <c r="D33" s="80"/>
      <c r="E33" s="15"/>
      <c r="F33" s="15"/>
      <c r="G33" s="68"/>
      <c r="H33" s="86"/>
      <c r="I33" s="90"/>
      <c r="J33" s="68"/>
      <c r="K33" s="68"/>
      <c r="L33" s="68"/>
      <c r="M33" s="82"/>
      <c r="N33" s="1"/>
      <c r="O33" s="6"/>
      <c r="P33" s="3"/>
      <c r="Q33" s="3"/>
      <c r="R33" s="3"/>
      <c r="S33" s="3"/>
      <c r="T33" s="3"/>
      <c r="U33" s="3"/>
      <c r="V33" s="3"/>
    </row>
    <row r="34" spans="1:22" ht="12.75">
      <c r="A34" s="5"/>
      <c r="B34" s="12"/>
      <c r="C34" s="1"/>
      <c r="D34" s="80"/>
      <c r="E34" s="15"/>
      <c r="F34" s="15"/>
      <c r="G34" s="68"/>
      <c r="H34" s="86"/>
      <c r="I34" s="90"/>
      <c r="J34" s="68"/>
      <c r="K34" s="68"/>
      <c r="L34" s="68"/>
      <c r="M34" s="82"/>
      <c r="N34" s="1"/>
      <c r="O34" s="6"/>
      <c r="P34" s="3"/>
      <c r="Q34" s="3"/>
      <c r="R34" s="3"/>
      <c r="S34" s="3"/>
      <c r="T34" s="3"/>
      <c r="U34" s="3"/>
      <c r="V34" s="3"/>
    </row>
    <row r="35" spans="1:22" ht="12.75">
      <c r="A35" s="5"/>
      <c r="B35" s="12"/>
      <c r="C35" s="1"/>
      <c r="D35" s="80"/>
      <c r="E35" s="15"/>
      <c r="F35" s="15"/>
      <c r="G35" s="68"/>
      <c r="H35" s="86"/>
      <c r="I35" s="90"/>
      <c r="J35" s="68"/>
      <c r="K35" s="68"/>
      <c r="L35" s="68"/>
      <c r="M35" s="82"/>
      <c r="N35" s="1"/>
      <c r="O35" s="6"/>
      <c r="P35" s="3"/>
      <c r="Q35" s="3"/>
      <c r="R35" s="3"/>
      <c r="S35" s="3"/>
      <c r="T35" s="3"/>
      <c r="U35" s="3"/>
      <c r="V35" s="3"/>
    </row>
    <row r="36" spans="1:22" ht="12.75">
      <c r="A36" s="5"/>
      <c r="B36" s="12"/>
      <c r="C36" s="1"/>
      <c r="D36" s="80"/>
      <c r="E36" s="15"/>
      <c r="F36" s="15"/>
      <c r="G36" s="68"/>
      <c r="H36" s="86"/>
      <c r="I36" s="90"/>
      <c r="J36" s="68"/>
      <c r="K36" s="68"/>
      <c r="L36" s="68"/>
      <c r="M36" s="82"/>
      <c r="N36" s="1"/>
      <c r="O36" s="6"/>
      <c r="P36" s="3"/>
      <c r="Q36" s="3"/>
      <c r="R36" s="3"/>
      <c r="S36" s="3"/>
      <c r="T36" s="3"/>
      <c r="U36" s="3"/>
      <c r="V36" s="3"/>
    </row>
    <row r="37" spans="1:22" ht="12.75">
      <c r="A37" s="5"/>
      <c r="B37" s="12"/>
      <c r="C37" s="1"/>
      <c r="D37" s="80"/>
      <c r="E37" s="15"/>
      <c r="F37" s="15"/>
      <c r="G37" s="68"/>
      <c r="H37" s="85"/>
      <c r="I37" s="68"/>
      <c r="J37" s="68"/>
      <c r="K37" s="68"/>
      <c r="L37" s="68"/>
      <c r="M37" s="82"/>
      <c r="N37" s="1"/>
      <c r="O37" s="6"/>
      <c r="P37" s="3"/>
      <c r="Q37" s="3"/>
      <c r="R37" s="3"/>
      <c r="S37" s="3"/>
      <c r="T37" s="3"/>
      <c r="U37" s="3"/>
      <c r="V37" s="3"/>
    </row>
    <row r="38" spans="1:22" ht="12.75">
      <c r="A38" s="5"/>
      <c r="B38" s="12"/>
      <c r="C38" s="1"/>
      <c r="D38" s="80"/>
      <c r="E38" s="26"/>
      <c r="F38" s="27"/>
      <c r="G38" s="28"/>
      <c r="H38" s="84"/>
      <c r="I38" s="68"/>
      <c r="J38" s="68"/>
      <c r="K38" s="68"/>
      <c r="L38" s="68"/>
      <c r="M38" s="82"/>
      <c r="N38" s="1"/>
      <c r="O38" s="6"/>
      <c r="P38" s="3"/>
      <c r="Q38" s="3"/>
      <c r="R38" s="3"/>
      <c r="S38" s="3"/>
      <c r="T38" s="3"/>
      <c r="U38" s="3"/>
      <c r="V38" s="3"/>
    </row>
    <row r="39" spans="1:22" ht="12.75">
      <c r="A39" s="5"/>
      <c r="B39" s="12"/>
      <c r="C39" s="1"/>
      <c r="D39" s="80"/>
      <c r="E39" s="22"/>
      <c r="F39" s="22"/>
      <c r="G39" s="22"/>
      <c r="H39" s="22" t="s">
        <v>1</v>
      </c>
      <c r="I39" s="132">
        <f>numUnits</f>
        <v>10833</v>
      </c>
      <c r="J39" s="133"/>
      <c r="K39" s="68"/>
      <c r="L39" s="68"/>
      <c r="M39" s="82"/>
      <c r="N39" s="1"/>
      <c r="O39" s="6"/>
      <c r="P39" s="3"/>
      <c r="Q39" s="3"/>
      <c r="R39" s="3"/>
      <c r="S39" s="3"/>
      <c r="T39" s="3"/>
      <c r="U39" s="3"/>
      <c r="V39" s="3"/>
    </row>
    <row r="40" spans="1:22" ht="12.75">
      <c r="A40" s="5"/>
      <c r="B40" s="12"/>
      <c r="C40" s="1"/>
      <c r="D40" s="80"/>
      <c r="E40" s="22"/>
      <c r="F40" s="22"/>
      <c r="G40" s="22"/>
      <c r="H40" s="22" t="s">
        <v>70</v>
      </c>
      <c r="I40" s="130">
        <f>IF(ISERR(((fixTot+profit)/unitMargin)*unitPrice),"",((fixTot+profit)/unitMargin)*unitPrice)</f>
        <v>162500</v>
      </c>
      <c r="J40" s="131"/>
      <c r="K40" s="68"/>
      <c r="L40" s="68"/>
      <c r="M40" s="82"/>
      <c r="N40" s="1"/>
      <c r="O40" s="6"/>
      <c r="P40" s="3"/>
      <c r="Q40" s="3"/>
      <c r="R40" s="3"/>
      <c r="S40" s="3"/>
      <c r="T40" s="3"/>
      <c r="U40" s="3"/>
      <c r="V40" s="3"/>
    </row>
    <row r="41" spans="1:22" ht="12.75">
      <c r="A41" s="5"/>
      <c r="B41" s="12"/>
      <c r="C41" s="1"/>
      <c r="D41" s="80"/>
      <c r="E41" s="22"/>
      <c r="F41" s="22"/>
      <c r="G41" s="22"/>
      <c r="H41" s="22" t="s">
        <v>53</v>
      </c>
      <c r="I41" s="130">
        <f>varTot</f>
        <v>3</v>
      </c>
      <c r="J41" s="131"/>
      <c r="K41" s="68"/>
      <c r="L41" s="68"/>
      <c r="M41" s="82"/>
      <c r="N41" s="1"/>
      <c r="O41" s="6"/>
      <c r="P41" s="3"/>
      <c r="Q41" s="3"/>
      <c r="R41" s="3"/>
      <c r="S41" s="3"/>
      <c r="T41" s="3"/>
      <c r="U41" s="3"/>
      <c r="V41" s="3"/>
    </row>
    <row r="42" spans="1:22" ht="12.75">
      <c r="A42" s="5"/>
      <c r="B42" s="12"/>
      <c r="C42" s="1"/>
      <c r="D42" s="80"/>
      <c r="E42" s="22"/>
      <c r="F42" s="22"/>
      <c r="G42" s="22"/>
      <c r="H42" s="22" t="s">
        <v>3</v>
      </c>
      <c r="I42" s="130">
        <f>varTot*numUnits</f>
        <v>32499</v>
      </c>
      <c r="J42" s="131"/>
      <c r="K42" s="68"/>
      <c r="L42" s="68"/>
      <c r="M42" s="82"/>
      <c r="N42" s="1"/>
      <c r="O42" s="6"/>
      <c r="P42" s="3"/>
      <c r="Q42" s="3"/>
      <c r="R42" s="3"/>
      <c r="S42" s="3"/>
      <c r="T42" s="3"/>
      <c r="U42" s="3"/>
      <c r="V42" s="3"/>
    </row>
    <row r="43" spans="1:22" ht="12.75">
      <c r="A43" s="5"/>
      <c r="B43" s="12"/>
      <c r="C43" s="1"/>
      <c r="D43" s="80"/>
      <c r="E43" s="22"/>
      <c r="F43" s="22"/>
      <c r="G43" s="22"/>
      <c r="H43" s="22" t="s">
        <v>71</v>
      </c>
      <c r="I43" s="130">
        <f>fixTot</f>
        <v>130000</v>
      </c>
      <c r="J43" s="131"/>
      <c r="K43" s="68"/>
      <c r="L43" s="68"/>
      <c r="M43" s="82"/>
      <c r="N43" s="1"/>
      <c r="O43" s="6"/>
      <c r="P43" s="3"/>
      <c r="Q43" s="3"/>
      <c r="R43" s="3"/>
      <c r="S43" s="3"/>
      <c r="T43" s="3"/>
      <c r="U43" s="3"/>
      <c r="V43" s="3"/>
    </row>
    <row r="44" spans="1:22" ht="12.75">
      <c r="A44" s="5"/>
      <c r="B44" s="12"/>
      <c r="C44" s="1"/>
      <c r="D44" s="80"/>
      <c r="E44" s="14"/>
      <c r="F44" s="27"/>
      <c r="G44" s="27"/>
      <c r="H44" s="27" t="s">
        <v>2</v>
      </c>
      <c r="I44" s="135">
        <f>IF(UnitsOrDollars=1,IF(salesPerMonth=0,"N/A",numUnits/salesPerMonth),IF(salesPerMonth=0,"N/A",numUnits/(salesPerMonth/unitPrice)))</f>
        <v>9.0275</v>
      </c>
      <c r="J44" s="136"/>
      <c r="K44" s="68"/>
      <c r="L44" s="68"/>
      <c r="M44" s="82"/>
      <c r="N44" s="1"/>
      <c r="O44" s="6"/>
      <c r="P44" s="3"/>
      <c r="Q44" s="3"/>
      <c r="R44" s="3"/>
      <c r="S44" s="3"/>
      <c r="T44" s="3"/>
      <c r="U44" s="3"/>
      <c r="V44" s="3"/>
    </row>
    <row r="45" spans="1:22" ht="12.75">
      <c r="A45" s="5"/>
      <c r="B45" s="12"/>
      <c r="C45" s="1"/>
      <c r="D45" s="80"/>
      <c r="E45" s="68"/>
      <c r="F45" s="68"/>
      <c r="G45" s="68"/>
      <c r="H45" s="88"/>
      <c r="I45" s="134"/>
      <c r="J45" s="134"/>
      <c r="K45" s="68"/>
      <c r="L45" s="68"/>
      <c r="M45" s="82"/>
      <c r="N45" s="1"/>
      <c r="O45" s="6"/>
      <c r="P45" s="3"/>
      <c r="Q45" s="3"/>
      <c r="R45" s="3"/>
      <c r="S45" s="3"/>
      <c r="T45" s="3"/>
      <c r="U45" s="3"/>
      <c r="V45" s="3"/>
    </row>
    <row r="46" spans="1:22" ht="12.75">
      <c r="A46" s="5"/>
      <c r="B46" s="12"/>
      <c r="C46" s="1"/>
      <c r="D46" s="80"/>
      <c r="E46" s="68"/>
      <c r="F46" s="68"/>
      <c r="G46" s="68"/>
      <c r="H46" s="68"/>
      <c r="I46" s="68"/>
      <c r="J46" s="68"/>
      <c r="K46" s="68"/>
      <c r="L46" s="68"/>
      <c r="M46" s="82"/>
      <c r="N46" s="1"/>
      <c r="O46" s="6"/>
      <c r="P46" s="3"/>
      <c r="Q46" s="3"/>
      <c r="R46" s="3"/>
      <c r="S46" s="3"/>
      <c r="T46" s="3"/>
      <c r="U46" s="3"/>
      <c r="V46" s="3"/>
    </row>
    <row r="47" spans="1:22" ht="12.75">
      <c r="A47" s="5"/>
      <c r="B47" s="12"/>
      <c r="C47" s="1"/>
      <c r="D47" s="122" t="s">
        <v>5</v>
      </c>
      <c r="E47" s="125"/>
      <c r="F47" s="125"/>
      <c r="G47" s="125"/>
      <c r="H47" s="125"/>
      <c r="I47" s="125"/>
      <c r="J47" s="125"/>
      <c r="K47" s="125"/>
      <c r="L47" s="125"/>
      <c r="M47" s="126"/>
      <c r="N47" s="1"/>
      <c r="O47" s="6"/>
      <c r="P47" s="3"/>
      <c r="Q47" s="3"/>
      <c r="R47" s="3"/>
      <c r="S47" s="3"/>
      <c r="T47" s="3"/>
      <c r="U47" s="3"/>
      <c r="V47" s="3"/>
    </row>
    <row r="48" spans="1:22" ht="13.5" thickBot="1">
      <c r="A48" s="5"/>
      <c r="B48" s="12"/>
      <c r="C48" s="1"/>
      <c r="D48" s="91"/>
      <c r="E48" s="92"/>
      <c r="F48" s="92"/>
      <c r="G48" s="92"/>
      <c r="H48" s="92"/>
      <c r="I48" s="92"/>
      <c r="J48" s="92"/>
      <c r="K48" s="92"/>
      <c r="L48" s="92"/>
      <c r="M48" s="94"/>
      <c r="N48" s="1"/>
      <c r="O48" s="6"/>
      <c r="P48" s="3"/>
      <c r="Q48" s="3"/>
      <c r="R48" s="3"/>
      <c r="S48" s="3"/>
      <c r="T48" s="3"/>
      <c r="U48" s="3"/>
      <c r="V48" s="3"/>
    </row>
    <row r="49" spans="1:22" ht="12.75">
      <c r="A49" s="5"/>
      <c r="B49" s="12"/>
      <c r="C49" s="1"/>
      <c r="D49" s="121"/>
      <c r="E49" s="121"/>
      <c r="F49" s="121"/>
      <c r="G49" s="121"/>
      <c r="H49" s="121"/>
      <c r="I49" s="121"/>
      <c r="J49" s="121"/>
      <c r="K49" s="121"/>
      <c r="L49" s="121"/>
      <c r="M49" s="121"/>
      <c r="N49" s="1"/>
      <c r="O49" s="6"/>
      <c r="P49" s="3"/>
      <c r="Q49" s="3"/>
      <c r="R49" s="3"/>
      <c r="S49" s="3"/>
      <c r="T49" s="3"/>
      <c r="U49" s="3"/>
      <c r="V49" s="3"/>
    </row>
    <row r="50" spans="1:22" ht="12.75">
      <c r="A50" s="5"/>
      <c r="B50" s="12"/>
      <c r="C50" s="1"/>
      <c r="D50" s="1"/>
      <c r="E50" s="1"/>
      <c r="F50" s="1"/>
      <c r="G50" s="1"/>
      <c r="H50" s="1"/>
      <c r="I50" s="1"/>
      <c r="J50" s="1"/>
      <c r="K50" s="1"/>
      <c r="L50" s="1"/>
      <c r="M50" s="1"/>
      <c r="N50" s="24"/>
      <c r="O50" s="25"/>
      <c r="P50" s="3"/>
      <c r="Q50" s="3"/>
      <c r="R50" s="3"/>
      <c r="S50" s="3"/>
      <c r="T50" s="3"/>
      <c r="U50" s="3"/>
      <c r="V50" s="3"/>
    </row>
    <row r="51" spans="1:22" ht="1.5" customHeight="1">
      <c r="A51" s="3"/>
      <c r="B51" s="13"/>
      <c r="C51" s="8"/>
      <c r="D51" s="8"/>
      <c r="E51" s="8"/>
      <c r="F51" s="8"/>
      <c r="G51" s="8"/>
      <c r="H51" s="8"/>
      <c r="I51" s="8"/>
      <c r="J51" s="8"/>
      <c r="K51" s="8"/>
      <c r="L51" s="8"/>
      <c r="M51" s="8"/>
      <c r="N51" s="8"/>
      <c r="O51" s="9"/>
      <c r="P51" s="3"/>
      <c r="Q51" s="3"/>
      <c r="R51" s="3"/>
      <c r="S51" s="3"/>
      <c r="T51" s="3"/>
      <c r="U51" s="3"/>
      <c r="V51" s="3"/>
    </row>
    <row r="52" spans="1:22" ht="12.75">
      <c r="A52" s="3"/>
      <c r="B52" s="3"/>
      <c r="C52" s="3"/>
      <c r="D52" s="3"/>
      <c r="E52" s="3"/>
      <c r="F52" s="3"/>
      <c r="G52" s="3"/>
      <c r="H52" s="3"/>
      <c r="I52" s="3"/>
      <c r="J52" s="3"/>
      <c r="K52" s="3"/>
      <c r="L52" s="3"/>
      <c r="M52" s="3"/>
      <c r="N52" s="3"/>
      <c r="O52" s="3"/>
      <c r="P52" s="3"/>
      <c r="Q52" s="3"/>
      <c r="R52" s="3"/>
      <c r="S52" s="3"/>
      <c r="T52" s="3"/>
      <c r="U52" s="3"/>
      <c r="V52" s="3"/>
    </row>
    <row r="53" spans="1:22" ht="12.75">
      <c r="A53" s="3"/>
      <c r="B53" s="3"/>
      <c r="C53" s="3"/>
      <c r="D53" s="3"/>
      <c r="E53" s="3"/>
      <c r="F53" s="3"/>
      <c r="G53" s="3"/>
      <c r="H53" s="3"/>
      <c r="I53" s="3"/>
      <c r="J53" s="3"/>
      <c r="K53" s="3"/>
      <c r="L53" s="3"/>
      <c r="M53" s="3"/>
      <c r="N53" s="3"/>
      <c r="O53" s="3"/>
      <c r="P53" s="3"/>
      <c r="Q53" s="3"/>
      <c r="R53" s="3"/>
      <c r="S53" s="3"/>
      <c r="T53" s="3"/>
      <c r="U53" s="3"/>
      <c r="V53" s="3"/>
    </row>
    <row r="54" spans="1:22" ht="12.75">
      <c r="A54" s="3"/>
      <c r="B54" s="3"/>
      <c r="C54" s="3"/>
      <c r="D54" s="3"/>
      <c r="E54" s="3"/>
      <c r="F54" s="3"/>
      <c r="G54" s="3"/>
      <c r="H54" s="3"/>
      <c r="I54" s="3"/>
      <c r="J54" s="3"/>
      <c r="K54" s="3"/>
      <c r="L54" s="3"/>
      <c r="M54" s="3"/>
      <c r="N54" s="3"/>
      <c r="O54" s="3"/>
      <c r="P54" s="3"/>
      <c r="Q54" s="3"/>
      <c r="R54" s="3"/>
      <c r="S54" s="3"/>
      <c r="T54" s="3"/>
      <c r="U54" s="3"/>
      <c r="V54" s="3"/>
    </row>
    <row r="55" spans="1:22" ht="12.75">
      <c r="A55" s="3"/>
      <c r="B55" s="3"/>
      <c r="C55" s="50">
        <f>varIndex</f>
        <v>1</v>
      </c>
      <c r="D55" s="3"/>
      <c r="E55" s="3"/>
      <c r="F55" s="3"/>
      <c r="G55" s="3"/>
      <c r="H55" s="3"/>
      <c r="I55" s="3"/>
      <c r="J55" s="3"/>
      <c r="K55" s="3"/>
      <c r="L55" s="3"/>
      <c r="M55" s="3"/>
      <c r="N55" s="3"/>
      <c r="O55" s="3"/>
      <c r="P55" s="3"/>
      <c r="Q55" s="3"/>
      <c r="R55" s="3"/>
      <c r="S55" s="3"/>
      <c r="T55" s="3"/>
      <c r="U55" s="3"/>
      <c r="V55" s="3"/>
    </row>
    <row r="56" spans="1:22" ht="12.75">
      <c r="A56" s="3"/>
      <c r="B56" s="3"/>
      <c r="C56" s="50">
        <f>beOrProfit</f>
        <v>1</v>
      </c>
      <c r="D56" s="3"/>
      <c r="E56" s="3"/>
      <c r="F56" s="3"/>
      <c r="G56" s="3"/>
      <c r="H56" s="3"/>
      <c r="I56" s="3"/>
      <c r="J56" s="3"/>
      <c r="K56" s="3"/>
      <c r="L56" s="3"/>
      <c r="M56" s="3"/>
      <c r="N56" s="3"/>
      <c r="O56" s="3"/>
      <c r="P56" s="3"/>
      <c r="Q56" s="3"/>
      <c r="R56" s="3"/>
      <c r="S56" s="3"/>
      <c r="T56" s="3"/>
      <c r="U56" s="3"/>
      <c r="V56" s="3"/>
    </row>
    <row r="57" spans="1:22" ht="12.75">
      <c r="A57" s="3"/>
      <c r="B57" s="3"/>
      <c r="C57" s="3"/>
      <c r="D57" s="3"/>
      <c r="E57" s="3"/>
      <c r="F57" s="3"/>
      <c r="G57" s="3"/>
      <c r="H57" s="3"/>
      <c r="I57" s="3"/>
      <c r="J57" s="3"/>
      <c r="K57" s="3"/>
      <c r="L57" s="3"/>
      <c r="M57" s="3"/>
      <c r="N57" s="3"/>
      <c r="O57" s="3"/>
      <c r="P57" s="3"/>
      <c r="Q57" s="3"/>
      <c r="R57" s="3"/>
      <c r="S57" s="3"/>
      <c r="T57" s="3"/>
      <c r="U57" s="3"/>
      <c r="V57" s="3"/>
    </row>
    <row r="58" spans="1:22" ht="12.75">
      <c r="A58" s="3"/>
      <c r="B58" s="3"/>
      <c r="C58" s="3"/>
      <c r="D58" s="3"/>
      <c r="E58" s="3"/>
      <c r="F58" s="3"/>
      <c r="G58" s="3"/>
      <c r="H58" s="3"/>
      <c r="I58" s="3"/>
      <c r="J58" s="3"/>
      <c r="K58" s="3"/>
      <c r="L58" s="3"/>
      <c r="M58" s="3"/>
      <c r="N58" s="3"/>
      <c r="O58" s="3"/>
      <c r="P58" s="3"/>
      <c r="Q58" s="3"/>
      <c r="R58" s="3"/>
      <c r="S58" s="3"/>
      <c r="T58" s="3"/>
      <c r="U58" s="3"/>
      <c r="V58" s="3"/>
    </row>
    <row r="59" spans="1:22" ht="12.75">
      <c r="A59" s="3"/>
      <c r="B59" s="3"/>
      <c r="C59" s="3"/>
      <c r="D59" s="3"/>
      <c r="E59" s="3"/>
      <c r="F59" s="3"/>
      <c r="G59" s="3"/>
      <c r="H59" s="3"/>
      <c r="I59" s="3"/>
      <c r="J59" s="3"/>
      <c r="K59" s="3"/>
      <c r="L59" s="3"/>
      <c r="M59" s="3"/>
      <c r="N59" s="3"/>
      <c r="O59" s="3"/>
      <c r="P59" s="3"/>
      <c r="Q59" s="3"/>
      <c r="R59" s="3"/>
      <c r="S59" s="3"/>
      <c r="T59" s="3"/>
      <c r="U59" s="3"/>
      <c r="V59" s="3"/>
    </row>
    <row r="60" spans="1:22" ht="12.75">
      <c r="A60" s="3"/>
      <c r="B60" s="3"/>
      <c r="C60" s="3"/>
      <c r="D60" s="3"/>
      <c r="E60" s="3"/>
      <c r="F60" s="3"/>
      <c r="G60" s="3"/>
      <c r="H60" s="3"/>
      <c r="I60" s="3"/>
      <c r="J60" s="3"/>
      <c r="K60" s="3"/>
      <c r="L60" s="3"/>
      <c r="M60" s="3"/>
      <c r="N60" s="3"/>
      <c r="O60" s="3"/>
      <c r="P60" s="3"/>
      <c r="Q60" s="3"/>
      <c r="R60" s="3"/>
      <c r="S60" s="3"/>
      <c r="T60" s="3"/>
      <c r="U60" s="3"/>
      <c r="V60" s="3"/>
    </row>
    <row r="61" spans="1:22" ht="12.75">
      <c r="A61" s="3"/>
      <c r="B61" s="3"/>
      <c r="C61" s="3"/>
      <c r="D61" s="3"/>
      <c r="E61" s="3"/>
      <c r="F61" s="3"/>
      <c r="G61" s="3"/>
      <c r="H61" s="3"/>
      <c r="I61" s="3"/>
      <c r="J61" s="3"/>
      <c r="K61" s="3"/>
      <c r="L61" s="3"/>
      <c r="M61" s="3"/>
      <c r="N61" s="3"/>
      <c r="O61" s="3"/>
      <c r="P61" s="3"/>
      <c r="Q61" s="3"/>
      <c r="R61" s="3"/>
      <c r="S61" s="3"/>
      <c r="T61" s="3"/>
      <c r="U61" s="3"/>
      <c r="V61" s="3"/>
    </row>
    <row r="62" spans="1:22" ht="12.75">
      <c r="A62" s="3"/>
      <c r="B62" s="3"/>
      <c r="C62" s="3"/>
      <c r="D62" s="3"/>
      <c r="E62" s="3"/>
      <c r="F62" s="3"/>
      <c r="G62" s="3"/>
      <c r="H62" s="3"/>
      <c r="I62" s="3"/>
      <c r="J62" s="3"/>
      <c r="K62" s="3"/>
      <c r="L62" s="3"/>
      <c r="M62" s="3"/>
      <c r="N62" s="3"/>
      <c r="O62" s="3"/>
      <c r="P62" s="3"/>
      <c r="Q62" s="3"/>
      <c r="R62" s="3"/>
      <c r="S62" s="3"/>
      <c r="T62" s="3"/>
      <c r="U62" s="3"/>
      <c r="V62" s="3"/>
    </row>
    <row r="63" spans="1:22" ht="12.75">
      <c r="A63" s="3"/>
      <c r="B63" s="3"/>
      <c r="C63" s="3"/>
      <c r="D63" s="3"/>
      <c r="E63" s="3"/>
      <c r="F63" s="3"/>
      <c r="G63" s="3"/>
      <c r="H63" s="3"/>
      <c r="I63" s="3"/>
      <c r="J63" s="3"/>
      <c r="K63" s="3"/>
      <c r="L63" s="3"/>
      <c r="M63" s="3"/>
      <c r="N63" s="3"/>
      <c r="O63" s="3"/>
      <c r="P63" s="3"/>
      <c r="Q63" s="3"/>
      <c r="R63" s="3"/>
      <c r="S63" s="3"/>
      <c r="T63" s="3"/>
      <c r="U63" s="3"/>
      <c r="V63" s="3"/>
    </row>
    <row r="64" spans="1:22" ht="12.75">
      <c r="A64" s="3"/>
      <c r="B64" s="3"/>
      <c r="C64" s="3"/>
      <c r="D64" s="3"/>
      <c r="E64" s="3"/>
      <c r="F64" s="3"/>
      <c r="G64" s="3"/>
      <c r="H64" s="3"/>
      <c r="I64" s="3"/>
      <c r="J64" s="3"/>
      <c r="K64" s="3"/>
      <c r="L64" s="3"/>
      <c r="M64" s="3"/>
      <c r="N64" s="3"/>
      <c r="O64" s="3"/>
      <c r="P64" s="3"/>
      <c r="Q64" s="3"/>
      <c r="R64" s="3"/>
      <c r="S64" s="3"/>
      <c r="T64" s="3"/>
      <c r="U64" s="3"/>
      <c r="V64" s="3"/>
    </row>
    <row r="65" spans="1:22" ht="12.75">
      <c r="A65" s="3"/>
      <c r="B65" s="3"/>
      <c r="C65" s="3"/>
      <c r="D65" s="3"/>
      <c r="E65" s="3"/>
      <c r="F65" s="3"/>
      <c r="G65" s="3"/>
      <c r="H65" s="3"/>
      <c r="I65" s="3"/>
      <c r="J65" s="3"/>
      <c r="K65" s="3"/>
      <c r="L65" s="3"/>
      <c r="M65" s="3"/>
      <c r="N65" s="3"/>
      <c r="O65" s="3"/>
      <c r="P65" s="3"/>
      <c r="Q65" s="3"/>
      <c r="R65" s="3"/>
      <c r="S65" s="3"/>
      <c r="T65" s="3"/>
      <c r="U65" s="3"/>
      <c r="V65" s="3"/>
    </row>
    <row r="66" spans="1:22" ht="12.75">
      <c r="A66" s="3"/>
      <c r="B66" s="3"/>
      <c r="C66" s="3"/>
      <c r="D66" s="3"/>
      <c r="E66" s="3"/>
      <c r="F66" s="3"/>
      <c r="G66" s="3"/>
      <c r="H66" s="3"/>
      <c r="I66" s="3"/>
      <c r="J66" s="3"/>
      <c r="K66" s="3"/>
      <c r="L66" s="3"/>
      <c r="M66" s="3"/>
      <c r="N66" s="3"/>
      <c r="O66" s="3"/>
      <c r="P66" s="3"/>
      <c r="Q66" s="3"/>
      <c r="R66" s="3"/>
      <c r="S66" s="3"/>
      <c r="T66" s="3"/>
      <c r="U66" s="3"/>
      <c r="V66" s="3"/>
    </row>
    <row r="67" spans="1:22" ht="12.75">
      <c r="A67" s="3"/>
      <c r="B67" s="3"/>
      <c r="C67" s="3"/>
      <c r="D67" s="3"/>
      <c r="E67" s="3"/>
      <c r="F67" s="3"/>
      <c r="G67" s="3"/>
      <c r="H67" s="3"/>
      <c r="I67" s="3"/>
      <c r="J67" s="3"/>
      <c r="K67" s="3"/>
      <c r="L67" s="3"/>
      <c r="M67" s="3"/>
      <c r="N67" s="3"/>
      <c r="O67" s="3"/>
      <c r="P67" s="3"/>
      <c r="Q67" s="3"/>
      <c r="R67" s="3"/>
      <c r="S67" s="3"/>
      <c r="T67" s="3"/>
      <c r="U67" s="3"/>
      <c r="V67" s="3"/>
    </row>
    <row r="68" spans="1:22" ht="12.75">
      <c r="A68" s="3"/>
      <c r="B68" s="3"/>
      <c r="C68" s="3"/>
      <c r="D68" s="3"/>
      <c r="E68" s="3"/>
      <c r="F68" s="3"/>
      <c r="G68" s="3"/>
      <c r="H68" s="3"/>
      <c r="I68" s="3"/>
      <c r="J68" s="3"/>
      <c r="K68" s="3"/>
      <c r="L68" s="3"/>
      <c r="M68" s="3"/>
      <c r="N68" s="3"/>
      <c r="O68" s="3"/>
      <c r="P68" s="3"/>
      <c r="Q68" s="3"/>
      <c r="R68" s="3"/>
      <c r="S68" s="3"/>
      <c r="T68" s="3"/>
      <c r="U68" s="3"/>
      <c r="V68" s="3"/>
    </row>
    <row r="69" spans="1:22" ht="12.75">
      <c r="A69" s="3"/>
      <c r="B69" s="3"/>
      <c r="C69" s="3"/>
      <c r="D69" s="3"/>
      <c r="E69" s="3"/>
      <c r="F69" s="3"/>
      <c r="G69" s="3"/>
      <c r="H69" s="3"/>
      <c r="I69" s="3"/>
      <c r="J69" s="3"/>
      <c r="K69" s="3"/>
      <c r="L69" s="3"/>
      <c r="M69" s="3"/>
      <c r="N69" s="3"/>
      <c r="O69" s="3"/>
      <c r="P69" s="3"/>
      <c r="Q69" s="3"/>
      <c r="R69" s="3"/>
      <c r="S69" s="3"/>
      <c r="T69" s="3"/>
      <c r="U69" s="3"/>
      <c r="V69" s="3"/>
    </row>
    <row r="70" spans="1:22" ht="12.75">
      <c r="A70" s="3"/>
      <c r="B70" s="3"/>
      <c r="C70" s="3"/>
      <c r="D70" s="3"/>
      <c r="E70" s="3"/>
      <c r="F70" s="3"/>
      <c r="G70" s="3"/>
      <c r="H70" s="3"/>
      <c r="I70" s="3"/>
      <c r="J70" s="3"/>
      <c r="K70" s="3"/>
      <c r="L70" s="3"/>
      <c r="M70" s="3"/>
      <c r="N70" s="3"/>
      <c r="O70" s="3"/>
      <c r="P70" s="3"/>
      <c r="Q70" s="3"/>
      <c r="R70" s="3"/>
      <c r="S70" s="3"/>
      <c r="T70" s="3"/>
      <c r="U70" s="3"/>
      <c r="V70" s="3"/>
    </row>
  </sheetData>
  <mergeCells count="9">
    <mergeCell ref="I41:J41"/>
    <mergeCell ref="I39:J39"/>
    <mergeCell ref="I40:J40"/>
    <mergeCell ref="D49:M49"/>
    <mergeCell ref="I45:J45"/>
    <mergeCell ref="I44:J44"/>
    <mergeCell ref="I43:J43"/>
    <mergeCell ref="I42:J42"/>
    <mergeCell ref="D47:M47"/>
  </mergeCells>
  <printOptions horizontalCentered="1"/>
  <pageMargins left="0.75" right="0.75" top="1" bottom="1" header="0.5" footer="0.5"/>
  <pageSetup fitToHeight="1" fitToWidth="1" horizontalDpi="360" verticalDpi="360" orientation="portrait" r:id="rId2"/>
  <drawing r:id="rId1"/>
</worksheet>
</file>

<file path=xl/worksheets/sheet5.xml><?xml version="1.0" encoding="utf-8"?>
<worksheet xmlns="http://schemas.openxmlformats.org/spreadsheetml/2006/main" xmlns:r="http://schemas.openxmlformats.org/officeDocument/2006/relationships">
  <sheetPr codeName="Sheet111111">
    <pageSetUpPr fitToPage="1"/>
  </sheetPr>
  <dimension ref="A1:V62"/>
  <sheetViews>
    <sheetView showGridLines="0" zoomScale="90" zoomScaleNormal="90" workbookViewId="0" topLeftCell="A1">
      <selection activeCell="A1" sqref="A1"/>
    </sheetView>
  </sheetViews>
  <sheetFormatPr defaultColWidth="9.7109375" defaultRowHeight="12.75"/>
  <cols>
    <col min="1" max="1" width="3.7109375" style="0" customWidth="1"/>
    <col min="2" max="2" width="0.2890625" style="0" customWidth="1"/>
    <col min="3" max="3" width="3.421875" style="0" customWidth="1"/>
    <col min="4" max="10" width="8.8515625" style="0" customWidth="1"/>
    <col min="11" max="11" width="12.140625" style="0" customWidth="1"/>
    <col min="12" max="12" width="9.421875" style="0" customWidth="1"/>
    <col min="13" max="13" width="8.8515625" style="0" customWidth="1"/>
    <col min="14" max="14" width="3.7109375" style="0" customWidth="1"/>
    <col min="15" max="15" width="0.2890625" style="0" customWidth="1"/>
    <col min="16" max="16384" width="8.8515625" style="0" customWidth="1"/>
  </cols>
  <sheetData>
    <row r="1" spans="1:22" ht="17.25" customHeight="1">
      <c r="A1" s="3"/>
      <c r="B1" s="3"/>
      <c r="C1" s="4"/>
      <c r="D1" s="4"/>
      <c r="E1" s="4"/>
      <c r="F1" s="4"/>
      <c r="G1" s="4"/>
      <c r="H1" s="4"/>
      <c r="I1" s="4"/>
      <c r="J1" s="4"/>
      <c r="K1" s="4"/>
      <c r="L1" s="4"/>
      <c r="M1" s="4"/>
      <c r="N1" s="4"/>
      <c r="O1" s="4"/>
      <c r="P1" s="3"/>
      <c r="Q1" s="3"/>
      <c r="R1" s="3"/>
      <c r="S1" s="3"/>
      <c r="T1" s="3"/>
      <c r="U1" s="3"/>
      <c r="V1" s="3"/>
    </row>
    <row r="2" spans="1:22" ht="1.5" customHeight="1">
      <c r="A2" s="3"/>
      <c r="B2" s="10"/>
      <c r="C2" s="11"/>
      <c r="D2" s="11"/>
      <c r="E2" s="11"/>
      <c r="F2" s="11"/>
      <c r="G2" s="11"/>
      <c r="H2" s="11"/>
      <c r="I2" s="11"/>
      <c r="J2" s="11"/>
      <c r="K2" s="11"/>
      <c r="L2" s="11"/>
      <c r="M2" s="11"/>
      <c r="N2" s="11"/>
      <c r="O2" s="7"/>
      <c r="P2" s="3"/>
      <c r="Q2" s="3"/>
      <c r="R2" s="3"/>
      <c r="S2" s="3"/>
      <c r="T2" s="3"/>
      <c r="U2" s="3"/>
      <c r="V2" s="3"/>
    </row>
    <row r="3" spans="1:22" ht="12" customHeight="1" thickBot="1">
      <c r="A3" s="5"/>
      <c r="B3" s="12"/>
      <c r="C3" s="1"/>
      <c r="D3" s="1"/>
      <c r="E3" s="1"/>
      <c r="F3" s="1"/>
      <c r="G3" s="1"/>
      <c r="H3" s="1"/>
      <c r="I3" s="1"/>
      <c r="J3" s="1"/>
      <c r="K3" s="1"/>
      <c r="L3" s="1"/>
      <c r="M3" s="1"/>
      <c r="N3" s="23"/>
      <c r="O3" s="6"/>
      <c r="P3" s="3"/>
      <c r="Q3" s="3"/>
      <c r="R3" s="3"/>
      <c r="S3" s="3"/>
      <c r="T3" s="3"/>
      <c r="U3" s="3"/>
      <c r="V3" s="3"/>
    </row>
    <row r="4" spans="1:22" ht="12.75">
      <c r="A4" s="5"/>
      <c r="B4" s="12"/>
      <c r="C4" s="1"/>
      <c r="D4" s="33"/>
      <c r="E4" s="34"/>
      <c r="F4" s="34"/>
      <c r="G4" s="34"/>
      <c r="H4" s="34"/>
      <c r="I4" s="34"/>
      <c r="J4" s="34"/>
      <c r="K4" s="34"/>
      <c r="L4" s="34"/>
      <c r="M4" s="35"/>
      <c r="N4" s="1"/>
      <c r="O4" s="6"/>
      <c r="P4" s="3"/>
      <c r="Q4" s="3"/>
      <c r="R4" s="3"/>
      <c r="S4" s="3"/>
      <c r="T4" s="3"/>
      <c r="U4" s="3"/>
      <c r="V4" s="3"/>
    </row>
    <row r="5" spans="1:22" ht="12.75">
      <c r="A5" s="5"/>
      <c r="B5" s="12"/>
      <c r="C5" s="1"/>
      <c r="D5" s="36"/>
      <c r="E5" s="1"/>
      <c r="F5" s="1"/>
      <c r="G5" s="1"/>
      <c r="H5" s="1"/>
      <c r="I5" s="1"/>
      <c r="J5" s="1"/>
      <c r="K5" s="1"/>
      <c r="L5" s="1"/>
      <c r="M5" s="37"/>
      <c r="N5" s="1"/>
      <c r="O5" s="6"/>
      <c r="P5" s="3"/>
      <c r="Q5" s="3"/>
      <c r="R5" s="3"/>
      <c r="S5" s="3"/>
      <c r="T5" s="3"/>
      <c r="U5" s="3"/>
      <c r="V5" s="3"/>
    </row>
    <row r="6" spans="1:22" ht="12.75">
      <c r="A6" s="5"/>
      <c r="B6" s="12"/>
      <c r="C6" s="1"/>
      <c r="D6" s="36"/>
      <c r="E6" s="1"/>
      <c r="F6" s="1"/>
      <c r="G6" s="1"/>
      <c r="H6" s="1"/>
      <c r="I6" s="1"/>
      <c r="J6" s="1"/>
      <c r="K6" s="1"/>
      <c r="L6" s="1"/>
      <c r="M6" s="37"/>
      <c r="N6" s="1"/>
      <c r="O6" s="6"/>
      <c r="P6" s="3"/>
      <c r="Q6" s="3"/>
      <c r="R6" s="3"/>
      <c r="S6" s="3"/>
      <c r="T6" s="3"/>
      <c r="U6" s="3"/>
      <c r="V6" s="3"/>
    </row>
    <row r="7" spans="1:22" ht="12.75">
      <c r="A7" s="5"/>
      <c r="B7" s="12"/>
      <c r="C7" s="1"/>
      <c r="D7" s="36"/>
      <c r="E7" s="1"/>
      <c r="F7" s="1"/>
      <c r="G7" s="1"/>
      <c r="H7" s="1"/>
      <c r="I7" s="1"/>
      <c r="J7" s="1"/>
      <c r="K7" s="1"/>
      <c r="L7" s="1"/>
      <c r="M7" s="37"/>
      <c r="N7" s="1"/>
      <c r="O7" s="6"/>
      <c r="P7" s="3"/>
      <c r="Q7" s="3"/>
      <c r="R7" s="3"/>
      <c r="S7" s="3"/>
      <c r="T7" s="3"/>
      <c r="U7" s="3"/>
      <c r="V7" s="3"/>
    </row>
    <row r="8" spans="1:22" ht="12.75">
      <c r="A8" s="5"/>
      <c r="B8" s="12"/>
      <c r="C8" s="1"/>
      <c r="D8" s="36"/>
      <c r="E8" s="1"/>
      <c r="F8" s="1"/>
      <c r="G8" s="1"/>
      <c r="H8" s="1"/>
      <c r="I8" s="1"/>
      <c r="J8" s="1"/>
      <c r="K8" s="1"/>
      <c r="L8" s="1"/>
      <c r="M8" s="37"/>
      <c r="N8" s="1"/>
      <c r="O8" s="6"/>
      <c r="P8" s="3"/>
      <c r="Q8" s="3"/>
      <c r="R8" s="3"/>
      <c r="S8" s="3"/>
      <c r="T8" s="3"/>
      <c r="U8" s="3"/>
      <c r="V8" s="3"/>
    </row>
    <row r="9" spans="1:22" ht="13.5" thickBot="1">
      <c r="A9" s="5"/>
      <c r="B9" s="12"/>
      <c r="C9" s="1"/>
      <c r="D9" s="38"/>
      <c r="E9" s="39"/>
      <c r="F9" s="39"/>
      <c r="G9" s="39"/>
      <c r="H9" s="39"/>
      <c r="I9" s="39"/>
      <c r="J9" s="39"/>
      <c r="K9" s="39"/>
      <c r="L9" s="39"/>
      <c r="M9" s="40"/>
      <c r="N9" s="1"/>
      <c r="O9" s="6"/>
      <c r="P9" s="3"/>
      <c r="Q9" s="3"/>
      <c r="R9" s="3"/>
      <c r="S9" s="3"/>
      <c r="T9" s="3"/>
      <c r="U9" s="3"/>
      <c r="V9" s="3"/>
    </row>
    <row r="10" spans="1:22" ht="12.75">
      <c r="A10" s="5"/>
      <c r="B10" s="12"/>
      <c r="C10" s="1"/>
      <c r="D10" s="74"/>
      <c r="E10" s="75"/>
      <c r="F10" s="75"/>
      <c r="G10" s="75"/>
      <c r="H10" s="75"/>
      <c r="I10" s="75"/>
      <c r="J10" s="75"/>
      <c r="K10" s="75"/>
      <c r="L10" s="75"/>
      <c r="M10" s="76"/>
      <c r="N10" s="1"/>
      <c r="O10" s="6"/>
      <c r="P10" s="3"/>
      <c r="Q10" s="3"/>
      <c r="R10" s="3"/>
      <c r="S10" s="3"/>
      <c r="T10" s="3"/>
      <c r="U10" s="3"/>
      <c r="V10" s="3"/>
    </row>
    <row r="11" spans="1:22" ht="12.75">
      <c r="A11" s="5"/>
      <c r="B11" s="12"/>
      <c r="C11" s="1"/>
      <c r="D11" s="77"/>
      <c r="E11" s="78"/>
      <c r="F11" s="78"/>
      <c r="G11" s="78"/>
      <c r="H11" s="78"/>
      <c r="I11" s="78"/>
      <c r="J11" s="78"/>
      <c r="K11" s="78"/>
      <c r="L11" s="78"/>
      <c r="M11" s="79"/>
      <c r="N11" s="1"/>
      <c r="O11" s="6"/>
      <c r="P11" s="3"/>
      <c r="Q11" s="3"/>
      <c r="R11" s="3"/>
      <c r="S11" s="3"/>
      <c r="T11" s="3"/>
      <c r="U11" s="3"/>
      <c r="V11" s="3"/>
    </row>
    <row r="12" spans="1:22" ht="12.75">
      <c r="A12" s="5"/>
      <c r="B12" s="12"/>
      <c r="C12" s="1"/>
      <c r="D12" s="80"/>
      <c r="E12" s="68"/>
      <c r="F12" s="68"/>
      <c r="G12" s="68"/>
      <c r="H12" s="81"/>
      <c r="I12" s="81"/>
      <c r="J12" s="68"/>
      <c r="K12" s="68"/>
      <c r="L12" s="68"/>
      <c r="M12" s="82"/>
      <c r="N12" s="1"/>
      <c r="O12" s="6"/>
      <c r="P12" s="3"/>
      <c r="Q12" s="3"/>
      <c r="R12" s="3"/>
      <c r="S12" s="3"/>
      <c r="T12" s="3"/>
      <c r="U12" s="3"/>
      <c r="V12" s="3"/>
    </row>
    <row r="13" spans="1:22" ht="12.75">
      <c r="A13" s="5"/>
      <c r="B13" s="12"/>
      <c r="C13" s="1"/>
      <c r="D13" s="80"/>
      <c r="E13" s="68"/>
      <c r="F13" s="68"/>
      <c r="G13" s="68"/>
      <c r="H13" s="68"/>
      <c r="I13" s="68"/>
      <c r="J13" s="68"/>
      <c r="K13" s="68"/>
      <c r="L13" s="68"/>
      <c r="M13" s="82"/>
      <c r="N13" s="1"/>
      <c r="O13" s="6"/>
      <c r="P13" s="3"/>
      <c r="Q13" s="3"/>
      <c r="R13" s="3"/>
      <c r="S13" s="3"/>
      <c r="T13" s="3"/>
      <c r="U13" s="3"/>
      <c r="V13" s="3"/>
    </row>
    <row r="14" spans="1:22" ht="24.75" customHeight="1">
      <c r="A14" s="5"/>
      <c r="B14" s="12"/>
      <c r="C14" s="1"/>
      <c r="D14" s="80"/>
      <c r="E14" s="141" t="s">
        <v>44</v>
      </c>
      <c r="F14" s="141"/>
      <c r="G14" s="141" t="s">
        <v>78</v>
      </c>
      <c r="H14" s="141"/>
      <c r="I14" s="141" t="s">
        <v>79</v>
      </c>
      <c r="J14" s="141"/>
      <c r="K14" s="141" t="s">
        <v>4</v>
      </c>
      <c r="L14" s="141"/>
      <c r="M14" s="82"/>
      <c r="N14" s="1"/>
      <c r="O14" s="6"/>
      <c r="P14" s="3"/>
      <c r="Q14" s="3"/>
      <c r="R14" s="3"/>
      <c r="S14" s="3"/>
      <c r="T14" s="3"/>
      <c r="U14" s="3"/>
      <c r="V14" s="3"/>
    </row>
    <row r="15" spans="1:22" ht="12.75">
      <c r="A15" s="5"/>
      <c r="B15" s="12"/>
      <c r="C15" s="1"/>
      <c r="D15" s="80"/>
      <c r="E15" s="139">
        <v>0</v>
      </c>
      <c r="F15" s="140"/>
      <c r="G15" s="137">
        <f>Analysis!$G$30</f>
        <v>130000</v>
      </c>
      <c r="H15" s="138"/>
      <c r="I15" s="137">
        <f>E15*Analysis!$L$30</f>
        <v>0</v>
      </c>
      <c r="J15" s="138"/>
      <c r="K15" s="137">
        <f>E15*Analysis!$G$36</f>
        <v>0</v>
      </c>
      <c r="L15" s="138"/>
      <c r="M15" s="87"/>
      <c r="N15" s="2"/>
      <c r="O15" s="6"/>
      <c r="P15" s="3"/>
      <c r="Q15" s="3"/>
      <c r="R15" s="3"/>
      <c r="S15" s="3"/>
      <c r="T15" s="3"/>
      <c r="U15" s="3"/>
      <c r="V15" s="3"/>
    </row>
    <row r="16" spans="1:22" ht="12.75">
      <c r="A16" s="5"/>
      <c r="B16" s="12"/>
      <c r="C16" s="1"/>
      <c r="D16" s="80"/>
      <c r="E16" s="139">
        <f>IF(Analysis!$G$30=0,"NONE",1*ROUND(Analysis!$G$30/(Analysis!$G$35-Analysis!$L$30),0)/10)</f>
        <v>1083.3</v>
      </c>
      <c r="F16" s="140"/>
      <c r="G16" s="137">
        <f>Analysis!$G$30</f>
        <v>130000</v>
      </c>
      <c r="H16" s="138"/>
      <c r="I16" s="137">
        <f>IF(ISERR(E16*Analysis!$L$30),"",E16*Analysis!$L$30)</f>
        <v>3249.8999999999996</v>
      </c>
      <c r="J16" s="138"/>
      <c r="K16" s="137">
        <f>IF(ISERR(E16*Analysis!$G$35),"",E16*Analysis!$G$35)</f>
        <v>16249.5</v>
      </c>
      <c r="L16" s="138"/>
      <c r="M16" s="82"/>
      <c r="N16" s="1"/>
      <c r="O16" s="6"/>
      <c r="P16" s="3"/>
      <c r="Q16" s="3"/>
      <c r="R16" s="3"/>
      <c r="S16" s="3"/>
      <c r="T16" s="3"/>
      <c r="U16" s="3"/>
      <c r="V16" s="3"/>
    </row>
    <row r="17" spans="1:22" ht="12.75">
      <c r="A17" s="5"/>
      <c r="B17" s="12"/>
      <c r="C17" s="1"/>
      <c r="D17" s="80"/>
      <c r="E17" s="139">
        <f>IF(Analysis!$G$30=0,"NONE",2*ROUND(Analysis!$G$30/(Analysis!$G$35-Analysis!$L$30),0)/10)</f>
        <v>2166.6</v>
      </c>
      <c r="F17" s="140"/>
      <c r="G17" s="137">
        <f>Analysis!$G$30</f>
        <v>130000</v>
      </c>
      <c r="H17" s="138"/>
      <c r="I17" s="137">
        <f>IF(ISERR(E17*Analysis!$L$30),"",E17*Analysis!$L$30)</f>
        <v>6499.799999999999</v>
      </c>
      <c r="J17" s="138"/>
      <c r="K17" s="137">
        <f>IF(ISERR(E17*Analysis!$G$35),"",E17*Analysis!$G$35)</f>
        <v>32499</v>
      </c>
      <c r="L17" s="138"/>
      <c r="M17" s="82"/>
      <c r="N17" s="1"/>
      <c r="O17" s="6"/>
      <c r="P17" s="3"/>
      <c r="Q17" s="3"/>
      <c r="R17" s="3"/>
      <c r="S17" s="3"/>
      <c r="T17" s="3"/>
      <c r="U17" s="3"/>
      <c r="V17" s="3"/>
    </row>
    <row r="18" spans="1:22" ht="12.75">
      <c r="A18" s="5"/>
      <c r="B18" s="12"/>
      <c r="C18" s="1"/>
      <c r="D18" s="80"/>
      <c r="E18" s="139">
        <f>IF(Analysis!$G$30=0,"NONE",3*ROUND(Analysis!$G$30/(Analysis!$G$35-Analysis!$L$30),0)/10)</f>
        <v>3249.9</v>
      </c>
      <c r="F18" s="140"/>
      <c r="G18" s="137">
        <f>Analysis!$G$30</f>
        <v>130000</v>
      </c>
      <c r="H18" s="138"/>
      <c r="I18" s="137">
        <f>IF(ISERR(E18*Analysis!$L$30),"",E18*Analysis!$L$30)</f>
        <v>9749.7</v>
      </c>
      <c r="J18" s="138"/>
      <c r="K18" s="137">
        <f>IF(ISERR(E18*Analysis!$G$35),"",E18*Analysis!$G$35)</f>
        <v>48748.5</v>
      </c>
      <c r="L18" s="138"/>
      <c r="M18" s="82"/>
      <c r="N18" s="1"/>
      <c r="O18" s="6"/>
      <c r="P18" s="3"/>
      <c r="Q18" s="3"/>
      <c r="R18" s="3"/>
      <c r="S18" s="3"/>
      <c r="T18" s="3"/>
      <c r="U18" s="3"/>
      <c r="V18" s="3"/>
    </row>
    <row r="19" spans="1:22" ht="12.75">
      <c r="A19" s="5"/>
      <c r="B19" s="12"/>
      <c r="C19" s="1"/>
      <c r="D19" s="80"/>
      <c r="E19" s="139">
        <f>IF(Analysis!$G$30=0,"NONE",4*ROUND(Analysis!$G$30/(Analysis!$G$35-Analysis!$L$30),0)/10)</f>
        <v>4333.2</v>
      </c>
      <c r="F19" s="140"/>
      <c r="G19" s="137">
        <f>Analysis!$G$30</f>
        <v>130000</v>
      </c>
      <c r="H19" s="138"/>
      <c r="I19" s="137">
        <f>IF(ISERR(E19*Analysis!$L$30),"",E19*Analysis!$L$30)</f>
        <v>12999.599999999999</v>
      </c>
      <c r="J19" s="138"/>
      <c r="K19" s="137">
        <f>IF(ISERR(E19*Analysis!$G$35),"",E19*Analysis!$G$35)</f>
        <v>64998</v>
      </c>
      <c r="L19" s="138"/>
      <c r="M19" s="82"/>
      <c r="N19" s="1"/>
      <c r="O19" s="6"/>
      <c r="P19" s="3"/>
      <c r="Q19" s="3"/>
      <c r="R19" s="3"/>
      <c r="S19" s="3"/>
      <c r="T19" s="3"/>
      <c r="U19" s="3"/>
      <c r="V19" s="3"/>
    </row>
    <row r="20" spans="1:22" ht="12.75">
      <c r="A20" s="5"/>
      <c r="B20" s="12"/>
      <c r="C20" s="1"/>
      <c r="D20" s="80"/>
      <c r="E20" s="139">
        <f>IF(Analysis!$G$30=0,"NONE",5*ROUND(Analysis!$G$30/(Analysis!$G$35-Analysis!$L$30),0)/10)</f>
        <v>5416.5</v>
      </c>
      <c r="F20" s="140"/>
      <c r="G20" s="137">
        <f>Analysis!$G$30</f>
        <v>130000</v>
      </c>
      <c r="H20" s="138"/>
      <c r="I20" s="137">
        <f>IF(ISERR(E20*Analysis!$L$30),"",E20*Analysis!$L$30)</f>
        <v>16249.5</v>
      </c>
      <c r="J20" s="138"/>
      <c r="K20" s="137">
        <f>IF(ISERR(E20*Analysis!$G$35),"",E20*Analysis!$G$35)</f>
        <v>81247.5</v>
      </c>
      <c r="L20" s="138"/>
      <c r="M20" s="82"/>
      <c r="N20" s="1"/>
      <c r="O20" s="6"/>
      <c r="P20" s="3"/>
      <c r="Q20" s="3"/>
      <c r="R20" s="3"/>
      <c r="S20" s="3"/>
      <c r="T20" s="3"/>
      <c r="U20" s="3"/>
      <c r="V20" s="3"/>
    </row>
    <row r="21" spans="1:22" ht="12.75">
      <c r="A21" s="5"/>
      <c r="B21" s="12"/>
      <c r="C21" s="1"/>
      <c r="D21" s="80"/>
      <c r="E21" s="139">
        <f>IF(Analysis!$G$30=0,"NONE",6*ROUND(Analysis!$G$30/(Analysis!$G$35-Analysis!$L$30),0)/10)</f>
        <v>6499.8</v>
      </c>
      <c r="F21" s="140"/>
      <c r="G21" s="137">
        <f>Analysis!$G$30</f>
        <v>130000</v>
      </c>
      <c r="H21" s="138"/>
      <c r="I21" s="137">
        <f>IF(ISERR(E21*Analysis!$L$30),"",E21*Analysis!$L$30)</f>
        <v>19499.4</v>
      </c>
      <c r="J21" s="138"/>
      <c r="K21" s="137">
        <f>IF(ISERR(E21*Analysis!$G$35),"",E21*Analysis!$G$35)</f>
        <v>97497</v>
      </c>
      <c r="L21" s="138"/>
      <c r="M21" s="82"/>
      <c r="N21" s="1"/>
      <c r="O21" s="6"/>
      <c r="P21" s="3"/>
      <c r="Q21" s="3"/>
      <c r="R21" s="3"/>
      <c r="S21" s="3"/>
      <c r="T21" s="3"/>
      <c r="U21" s="3"/>
      <c r="V21" s="3"/>
    </row>
    <row r="22" spans="1:22" ht="12.75">
      <c r="A22" s="5"/>
      <c r="B22" s="12"/>
      <c r="C22" s="1"/>
      <c r="D22" s="80"/>
      <c r="E22" s="139">
        <f>IF(Analysis!$G$30=0,"NONE",7*ROUND(Analysis!$G$30/(Analysis!$G$35-Analysis!$L$30),0)/10)</f>
        <v>7583.1</v>
      </c>
      <c r="F22" s="140"/>
      <c r="G22" s="137">
        <f>Analysis!$G$30</f>
        <v>130000</v>
      </c>
      <c r="H22" s="138"/>
      <c r="I22" s="137">
        <f>IF(ISERR(E22*Analysis!$L$30),"",E22*Analysis!$L$30)</f>
        <v>22749.300000000003</v>
      </c>
      <c r="J22" s="138"/>
      <c r="K22" s="137">
        <f>IF(ISERR(E22*Analysis!$G$35),"",E22*Analysis!$G$35)</f>
        <v>113746.5</v>
      </c>
      <c r="L22" s="138"/>
      <c r="M22" s="82"/>
      <c r="N22" s="1"/>
      <c r="O22" s="6"/>
      <c r="P22" s="3"/>
      <c r="Q22" s="3"/>
      <c r="R22" s="3"/>
      <c r="S22" s="3"/>
      <c r="T22" s="3"/>
      <c r="U22" s="3"/>
      <c r="V22" s="3"/>
    </row>
    <row r="23" spans="1:22" ht="12.75">
      <c r="A23" s="5"/>
      <c r="B23" s="12"/>
      <c r="C23" s="1"/>
      <c r="D23" s="80"/>
      <c r="E23" s="139">
        <f>IF(Analysis!$G$30=0,"NONE",8*ROUND(Analysis!$G$30/(Analysis!$G$35-Analysis!$L$30),0)/10)</f>
        <v>8666.4</v>
      </c>
      <c r="F23" s="140"/>
      <c r="G23" s="137">
        <f>Analysis!$G$30</f>
        <v>130000</v>
      </c>
      <c r="H23" s="138"/>
      <c r="I23" s="137">
        <f>IF(ISERR(E23*Analysis!$L$30),"",E23*Analysis!$L$30)</f>
        <v>25999.199999999997</v>
      </c>
      <c r="J23" s="138"/>
      <c r="K23" s="137">
        <f>IF(ISERR(E23*Analysis!$G$35),"",E23*Analysis!$G$35)</f>
        <v>129996</v>
      </c>
      <c r="L23" s="138"/>
      <c r="M23" s="82"/>
      <c r="N23" s="1"/>
      <c r="O23" s="6"/>
      <c r="P23" s="3"/>
      <c r="Q23" s="3"/>
      <c r="R23" s="3"/>
      <c r="S23" s="3"/>
      <c r="T23" s="3"/>
      <c r="U23" s="3"/>
      <c r="V23" s="3"/>
    </row>
    <row r="24" spans="1:22" ht="12.75">
      <c r="A24" s="5"/>
      <c r="B24" s="12"/>
      <c r="C24" s="1"/>
      <c r="D24" s="80"/>
      <c r="E24" s="139">
        <f>IF(Analysis!$G$30=0,"NONE",9*ROUND(Analysis!$G$30/(Analysis!$G$35-Analysis!$L$30),0)/10)</f>
        <v>9749.7</v>
      </c>
      <c r="F24" s="140"/>
      <c r="G24" s="137">
        <f>Analysis!$G$30</f>
        <v>130000</v>
      </c>
      <c r="H24" s="138"/>
      <c r="I24" s="137">
        <f>IF(ISERR(E24*Analysis!$L$30),"",E24*Analysis!$L$30)</f>
        <v>29249.100000000002</v>
      </c>
      <c r="J24" s="138"/>
      <c r="K24" s="137">
        <f>IF(ISERR(E24*Analysis!$G$35),"",E24*Analysis!$G$35)</f>
        <v>146245.5</v>
      </c>
      <c r="L24" s="138"/>
      <c r="M24" s="82"/>
      <c r="N24" s="1"/>
      <c r="O24" s="6"/>
      <c r="P24" s="3"/>
      <c r="Q24" s="3"/>
      <c r="R24" s="3"/>
      <c r="S24" s="3"/>
      <c r="T24" s="3"/>
      <c r="U24" s="3"/>
      <c r="V24" s="3"/>
    </row>
    <row r="25" spans="1:22" ht="12.75">
      <c r="A25" s="5"/>
      <c r="B25" s="12"/>
      <c r="C25" s="1"/>
      <c r="D25" s="80"/>
      <c r="E25" s="142">
        <f>IF(Analysis!$G$30=0,"NONE",10*ROUND(Analysis!$G$30/(Analysis!$G$35-Analysis!$L$30),0)/10)</f>
        <v>10833</v>
      </c>
      <c r="F25" s="143"/>
      <c r="G25" s="144">
        <f>Analysis!$G$30</f>
        <v>130000</v>
      </c>
      <c r="H25" s="145"/>
      <c r="I25" s="144">
        <f>IF(ISERR(E25*Analysis!$L$30),"",E25*Analysis!$L$30)</f>
        <v>32499</v>
      </c>
      <c r="J25" s="145"/>
      <c r="K25" s="144">
        <f>IF(ISERR(E25*Analysis!$G$35),"",E25*Analysis!$G$35)</f>
        <v>162495</v>
      </c>
      <c r="L25" s="145"/>
      <c r="M25" s="82"/>
      <c r="N25" s="1"/>
      <c r="O25" s="6"/>
      <c r="P25" s="3"/>
      <c r="Q25" s="3"/>
      <c r="R25" s="3"/>
      <c r="S25" s="3"/>
      <c r="T25" s="3"/>
      <c r="U25" s="3"/>
      <c r="V25" s="3"/>
    </row>
    <row r="26" spans="1:22" ht="12.75">
      <c r="A26" s="5"/>
      <c r="B26" s="12"/>
      <c r="C26" s="1"/>
      <c r="D26" s="80"/>
      <c r="E26" s="139">
        <f>IF(Analysis!$G$30=0,"NONE",11*ROUND(Analysis!$G$30/(Analysis!$G$35-Analysis!$L$30),0)/10)</f>
        <v>11916.3</v>
      </c>
      <c r="F26" s="140"/>
      <c r="G26" s="137">
        <f>Analysis!$G$30</f>
        <v>130000</v>
      </c>
      <c r="H26" s="138"/>
      <c r="I26" s="137">
        <f>IF(ISERR(E26*Analysis!$L$30),"",E26*Analysis!$L$30)</f>
        <v>35748.899999999994</v>
      </c>
      <c r="J26" s="138"/>
      <c r="K26" s="137">
        <f>IF(ISERR(E26*Analysis!$G$35),"",E26*Analysis!$G$35)</f>
        <v>178744.5</v>
      </c>
      <c r="L26" s="138"/>
      <c r="M26" s="82"/>
      <c r="N26" s="1"/>
      <c r="O26" s="6"/>
      <c r="P26" s="3"/>
      <c r="Q26" s="3"/>
      <c r="R26" s="3"/>
      <c r="S26" s="3"/>
      <c r="T26" s="3"/>
      <c r="U26" s="3"/>
      <c r="V26" s="3"/>
    </row>
    <row r="27" spans="1:22" ht="12.75">
      <c r="A27" s="5"/>
      <c r="B27" s="12"/>
      <c r="C27" s="1"/>
      <c r="D27" s="80"/>
      <c r="E27" s="139">
        <f>IF(Analysis!$G$30=0,"NONE",12*ROUND(Analysis!$G$30/(Analysis!$G$35-Analysis!$L$30),0)/10)</f>
        <v>12999.6</v>
      </c>
      <c r="F27" s="140"/>
      <c r="G27" s="137">
        <f>Analysis!$G$30</f>
        <v>130000</v>
      </c>
      <c r="H27" s="138"/>
      <c r="I27" s="137">
        <f>IF(ISERR(E27*Analysis!$L$30),"",E27*Analysis!$L$30)</f>
        <v>38998.8</v>
      </c>
      <c r="J27" s="138"/>
      <c r="K27" s="137">
        <f>IF(ISERR(E27*Analysis!$G$35),"",E27*Analysis!$G$35)</f>
        <v>194994</v>
      </c>
      <c r="L27" s="138"/>
      <c r="M27" s="82"/>
      <c r="N27" s="1"/>
      <c r="O27" s="6"/>
      <c r="P27" s="3"/>
      <c r="Q27" s="3"/>
      <c r="R27" s="3"/>
      <c r="S27" s="3"/>
      <c r="T27" s="3"/>
      <c r="U27" s="3"/>
      <c r="V27" s="3"/>
    </row>
    <row r="28" spans="1:22" ht="12.75">
      <c r="A28" s="5"/>
      <c r="B28" s="12"/>
      <c r="C28" s="1"/>
      <c r="D28" s="80"/>
      <c r="E28" s="139">
        <f>IF(Analysis!$G$30=0,"NONE",13*ROUND(Analysis!$G$30/(Analysis!$G$35-Analysis!$L$30),0)/10)</f>
        <v>14082.9</v>
      </c>
      <c r="F28" s="140"/>
      <c r="G28" s="137">
        <f>Analysis!$G$30</f>
        <v>130000</v>
      </c>
      <c r="H28" s="138"/>
      <c r="I28" s="137">
        <f>IF(ISERR(E28*Analysis!$L$30),"",E28*Analysis!$L$30)</f>
        <v>42248.7</v>
      </c>
      <c r="J28" s="138"/>
      <c r="K28" s="137">
        <f>IF(ISERR(E28*Analysis!$G$35),"",E28*Analysis!$G$35)</f>
        <v>211243.5</v>
      </c>
      <c r="L28" s="138"/>
      <c r="M28" s="82"/>
      <c r="N28" s="1"/>
      <c r="O28" s="6"/>
      <c r="P28" s="3"/>
      <c r="Q28" s="3"/>
      <c r="R28" s="3"/>
      <c r="S28" s="3"/>
      <c r="T28" s="3"/>
      <c r="U28" s="3"/>
      <c r="V28" s="3"/>
    </row>
    <row r="29" spans="1:22" ht="12.75">
      <c r="A29" s="5"/>
      <c r="B29" s="12"/>
      <c r="C29" s="1"/>
      <c r="D29" s="80"/>
      <c r="E29" s="139">
        <f>IF(Analysis!$G$30=0,"NONE",14*ROUND(Analysis!$G$30/(Analysis!$G$35-Analysis!$L$30),0)/10)</f>
        <v>15166.2</v>
      </c>
      <c r="F29" s="140"/>
      <c r="G29" s="137">
        <f>Analysis!$G$30</f>
        <v>130000</v>
      </c>
      <c r="H29" s="138"/>
      <c r="I29" s="137">
        <f>IF(ISERR(E29*Analysis!$L$30),"",E29*Analysis!$L$30)</f>
        <v>45498.600000000006</v>
      </c>
      <c r="J29" s="138"/>
      <c r="K29" s="137">
        <f>IF(ISERR(E29*Analysis!$G$35),"",E29*Analysis!$G$35)</f>
        <v>227493</v>
      </c>
      <c r="L29" s="138"/>
      <c r="M29" s="82"/>
      <c r="N29" s="1"/>
      <c r="O29" s="6"/>
      <c r="P29" s="3"/>
      <c r="Q29" s="3"/>
      <c r="R29" s="3"/>
      <c r="S29" s="3"/>
      <c r="T29" s="3"/>
      <c r="U29" s="3"/>
      <c r="V29" s="3"/>
    </row>
    <row r="30" spans="1:22" ht="12.75">
      <c r="A30" s="5"/>
      <c r="B30" s="12"/>
      <c r="C30" s="1"/>
      <c r="D30" s="80"/>
      <c r="E30" s="139">
        <f>IF(Analysis!$G$30=0,"NONE",15*ROUND(Analysis!$G$30/(Analysis!$G$35-Analysis!$L$30),0)/10)</f>
        <v>16249.5</v>
      </c>
      <c r="F30" s="140"/>
      <c r="G30" s="137">
        <f>Analysis!$G$30</f>
        <v>130000</v>
      </c>
      <c r="H30" s="138"/>
      <c r="I30" s="137">
        <f>IF(ISERR(E30*Analysis!$L$30),"",E30*Analysis!$L$30)</f>
        <v>48748.5</v>
      </c>
      <c r="J30" s="138"/>
      <c r="K30" s="137">
        <f>IF(ISERR(E30*Analysis!$G$35),"",E30*Analysis!$G$35)</f>
        <v>243742.5</v>
      </c>
      <c r="L30" s="138"/>
      <c r="M30" s="82"/>
      <c r="N30" s="1"/>
      <c r="O30" s="6"/>
      <c r="P30" s="3"/>
      <c r="Q30" s="3"/>
      <c r="R30" s="3"/>
      <c r="S30" s="3"/>
      <c r="T30" s="3"/>
      <c r="U30" s="3"/>
      <c r="V30" s="3"/>
    </row>
    <row r="31" spans="1:22" ht="12.75">
      <c r="A31" s="5"/>
      <c r="B31" s="12"/>
      <c r="C31" s="1"/>
      <c r="D31" s="80"/>
      <c r="E31" s="139">
        <f>IF(Analysis!$G$30=0,"NONE",16*ROUND(Analysis!$G$30/(Analysis!$G$35-Analysis!$L$30),0)/10)</f>
        <v>17332.8</v>
      </c>
      <c r="F31" s="140"/>
      <c r="G31" s="137">
        <f>Analysis!$G$30</f>
        <v>130000</v>
      </c>
      <c r="H31" s="138"/>
      <c r="I31" s="137">
        <f>IF(ISERR(E31*Analysis!$L$30),"",E31*Analysis!$L$30)</f>
        <v>51998.399999999994</v>
      </c>
      <c r="J31" s="138"/>
      <c r="K31" s="137">
        <f>IF(ISERR(E31*Analysis!$G$35),"",E31*Analysis!$G$35)</f>
        <v>259992</v>
      </c>
      <c r="L31" s="138"/>
      <c r="M31" s="82"/>
      <c r="N31" s="1"/>
      <c r="O31" s="6"/>
      <c r="P31" s="3"/>
      <c r="Q31" s="3"/>
      <c r="R31" s="3"/>
      <c r="S31" s="3"/>
      <c r="T31" s="3"/>
      <c r="U31" s="3"/>
      <c r="V31" s="3"/>
    </row>
    <row r="32" spans="1:22" ht="12.75">
      <c r="A32" s="5"/>
      <c r="B32" s="12"/>
      <c r="C32" s="1"/>
      <c r="D32" s="80"/>
      <c r="E32" s="139">
        <f>IF(Analysis!$G$30=0,"NONE",17*ROUND(Analysis!$G$30/(Analysis!$G$35-Analysis!$L$30),0)/10)</f>
        <v>18416.1</v>
      </c>
      <c r="F32" s="140"/>
      <c r="G32" s="137">
        <f>Analysis!$G$30</f>
        <v>130000</v>
      </c>
      <c r="H32" s="138"/>
      <c r="I32" s="137">
        <f>IF(ISERR(E32*Analysis!$L$30),"",E32*Analysis!$L$30)</f>
        <v>55248.299999999996</v>
      </c>
      <c r="J32" s="138"/>
      <c r="K32" s="137">
        <f>IF(ISERR(E32*Analysis!$G$35),"",E32*Analysis!$G$35)</f>
        <v>276241.5</v>
      </c>
      <c r="L32" s="138"/>
      <c r="M32" s="82"/>
      <c r="N32" s="1"/>
      <c r="O32" s="6"/>
      <c r="P32" s="3"/>
      <c r="Q32" s="3"/>
      <c r="R32" s="3"/>
      <c r="S32" s="3"/>
      <c r="T32" s="3"/>
      <c r="U32" s="3"/>
      <c r="V32" s="3"/>
    </row>
    <row r="33" spans="1:22" ht="12.75">
      <c r="A33" s="5"/>
      <c r="B33" s="12"/>
      <c r="C33" s="1"/>
      <c r="D33" s="80"/>
      <c r="E33" s="139">
        <f>IF(Analysis!$G$30=0,"NONE",18*ROUND(Analysis!$G$30/(Analysis!$G$35-Analysis!$L$30),0)/10)</f>
        <v>19499.4</v>
      </c>
      <c r="F33" s="140"/>
      <c r="G33" s="137">
        <f>Analysis!$G$30</f>
        <v>130000</v>
      </c>
      <c r="H33" s="138"/>
      <c r="I33" s="137">
        <f>IF(ISERR(E33*Analysis!$L$30),"",E33*Analysis!$L$30)</f>
        <v>58498.200000000004</v>
      </c>
      <c r="J33" s="138"/>
      <c r="K33" s="137">
        <f>IF(ISERR(E33*Analysis!$G$35),"",E33*Analysis!$G$35)</f>
        <v>292491</v>
      </c>
      <c r="L33" s="138"/>
      <c r="M33" s="82"/>
      <c r="N33" s="1"/>
      <c r="O33" s="6"/>
      <c r="P33" s="3"/>
      <c r="Q33" s="3"/>
      <c r="R33" s="3"/>
      <c r="S33" s="3"/>
      <c r="T33" s="3"/>
      <c r="U33" s="3"/>
      <c r="V33" s="3"/>
    </row>
    <row r="34" spans="1:22" ht="12.75">
      <c r="A34" s="5"/>
      <c r="B34" s="12"/>
      <c r="C34" s="1"/>
      <c r="D34" s="80"/>
      <c r="E34" s="139">
        <f>IF(Analysis!$G$30=0,"NONE",19*ROUND(Analysis!$G$30/(Analysis!$G$35-Analysis!$L$30),0)/10)</f>
        <v>20582.7</v>
      </c>
      <c r="F34" s="140"/>
      <c r="G34" s="137">
        <f>Analysis!$G$30</f>
        <v>130000</v>
      </c>
      <c r="H34" s="138"/>
      <c r="I34" s="137">
        <f>IF(ISERR(E34*Analysis!$L$30),"",E34*Analysis!$L$30)</f>
        <v>61748.100000000006</v>
      </c>
      <c r="J34" s="138"/>
      <c r="K34" s="137">
        <f>IF(ISERR(E34*Analysis!$G$35),"",E34*Analysis!$G$35)</f>
        <v>308740.5</v>
      </c>
      <c r="L34" s="138"/>
      <c r="M34" s="82"/>
      <c r="N34" s="1"/>
      <c r="O34" s="6"/>
      <c r="P34" s="3"/>
      <c r="Q34" s="3"/>
      <c r="R34" s="3"/>
      <c r="S34" s="3"/>
      <c r="T34" s="3"/>
      <c r="U34" s="3"/>
      <c r="V34" s="3"/>
    </row>
    <row r="35" spans="1:22" ht="12.75">
      <c r="A35" s="5"/>
      <c r="B35" s="12"/>
      <c r="C35" s="1"/>
      <c r="D35" s="80"/>
      <c r="E35" s="139">
        <f>IF(Analysis!$G$30=0,"NONE",20*ROUND(Analysis!$G$30/(Analysis!$G$35-Analysis!$L$30),0)/10)</f>
        <v>21666</v>
      </c>
      <c r="F35" s="140"/>
      <c r="G35" s="137">
        <f>Analysis!$G$30</f>
        <v>130000</v>
      </c>
      <c r="H35" s="138"/>
      <c r="I35" s="137">
        <f>IF(ISERR(E35*Analysis!$L$30),"",E35*Analysis!$L$30)</f>
        <v>64998</v>
      </c>
      <c r="J35" s="138"/>
      <c r="K35" s="137">
        <f>IF(ISERR(E35*Analysis!$G$35),"",E35*Analysis!$G$35)</f>
        <v>324990</v>
      </c>
      <c r="L35" s="138"/>
      <c r="M35" s="82"/>
      <c r="N35" s="1"/>
      <c r="O35" s="6"/>
      <c r="P35" s="3"/>
      <c r="Q35" s="3"/>
      <c r="R35" s="3"/>
      <c r="S35" s="3"/>
      <c r="T35" s="3"/>
      <c r="U35" s="3"/>
      <c r="V35" s="3"/>
    </row>
    <row r="36" spans="1:22" ht="12.75">
      <c r="A36" s="5"/>
      <c r="B36" s="12"/>
      <c r="C36" s="1"/>
      <c r="D36" s="80"/>
      <c r="E36" s="68"/>
      <c r="F36" s="68"/>
      <c r="G36" s="68"/>
      <c r="H36" s="68"/>
      <c r="I36" s="68"/>
      <c r="J36" s="68"/>
      <c r="K36" s="68"/>
      <c r="L36" s="68"/>
      <c r="M36" s="82"/>
      <c r="N36" s="1"/>
      <c r="O36" s="6"/>
      <c r="P36" s="3"/>
      <c r="Q36" s="3"/>
      <c r="R36" s="3"/>
      <c r="S36" s="3"/>
      <c r="T36" s="3"/>
      <c r="U36" s="3"/>
      <c r="V36" s="3"/>
    </row>
    <row r="37" spans="1:22" ht="12.75">
      <c r="A37" s="5"/>
      <c r="B37" s="12"/>
      <c r="C37" s="1"/>
      <c r="D37" s="80"/>
      <c r="E37" s="68"/>
      <c r="F37" s="68"/>
      <c r="G37" s="68"/>
      <c r="H37" s="68"/>
      <c r="I37" s="68"/>
      <c r="J37" s="68"/>
      <c r="K37" s="68"/>
      <c r="L37" s="68"/>
      <c r="M37" s="82"/>
      <c r="N37" s="1"/>
      <c r="O37" s="6"/>
      <c r="P37" s="3"/>
      <c r="Q37" s="3"/>
      <c r="R37" s="3"/>
      <c r="S37" s="3"/>
      <c r="T37" s="3"/>
      <c r="U37" s="3"/>
      <c r="V37" s="3"/>
    </row>
    <row r="38" spans="1:22" ht="12.75">
      <c r="A38" s="5"/>
      <c r="B38" s="12"/>
      <c r="C38" s="1"/>
      <c r="D38" s="80"/>
      <c r="E38" s="68"/>
      <c r="F38" s="68"/>
      <c r="G38" s="68"/>
      <c r="H38" s="68"/>
      <c r="I38" s="68"/>
      <c r="J38" s="68"/>
      <c r="K38" s="68"/>
      <c r="L38" s="68"/>
      <c r="M38" s="82"/>
      <c r="N38" s="1"/>
      <c r="O38" s="6"/>
      <c r="P38" s="3"/>
      <c r="Q38" s="3"/>
      <c r="R38" s="3"/>
      <c r="S38" s="3"/>
      <c r="T38" s="3"/>
      <c r="U38" s="3"/>
      <c r="V38" s="3"/>
    </row>
    <row r="39" spans="1:22" ht="12.75">
      <c r="A39" s="5"/>
      <c r="B39" s="12"/>
      <c r="C39" s="1"/>
      <c r="D39" s="122" t="s">
        <v>5</v>
      </c>
      <c r="E39" s="125"/>
      <c r="F39" s="125"/>
      <c r="G39" s="125"/>
      <c r="H39" s="125"/>
      <c r="I39" s="125"/>
      <c r="J39" s="125"/>
      <c r="K39" s="125"/>
      <c r="L39" s="125"/>
      <c r="M39" s="126"/>
      <c r="N39" s="1"/>
      <c r="O39" s="6"/>
      <c r="P39" s="3"/>
      <c r="Q39" s="3"/>
      <c r="R39" s="3"/>
      <c r="S39" s="3"/>
      <c r="T39" s="3"/>
      <c r="U39" s="3"/>
      <c r="V39" s="3"/>
    </row>
    <row r="40" spans="1:22" ht="13.5" thickBot="1">
      <c r="A40" s="5"/>
      <c r="B40" s="12"/>
      <c r="C40" s="1"/>
      <c r="D40" s="91"/>
      <c r="E40" s="92"/>
      <c r="F40" s="92"/>
      <c r="G40" s="92"/>
      <c r="H40" s="92"/>
      <c r="I40" s="92"/>
      <c r="J40" s="92"/>
      <c r="K40" s="92"/>
      <c r="L40" s="92"/>
      <c r="M40" s="94"/>
      <c r="N40" s="1"/>
      <c r="O40" s="6"/>
      <c r="P40" s="3"/>
      <c r="Q40" s="3"/>
      <c r="R40" s="3"/>
      <c r="S40" s="3"/>
      <c r="T40" s="3"/>
      <c r="U40" s="3"/>
      <c r="V40" s="3"/>
    </row>
    <row r="41" spans="1:22" ht="12.75">
      <c r="A41" s="5"/>
      <c r="B41" s="12"/>
      <c r="C41" s="1"/>
      <c r="D41" s="121"/>
      <c r="E41" s="121"/>
      <c r="F41" s="121"/>
      <c r="G41" s="121"/>
      <c r="H41" s="121"/>
      <c r="I41" s="121"/>
      <c r="J41" s="121"/>
      <c r="K41" s="121"/>
      <c r="L41" s="121"/>
      <c r="M41" s="121"/>
      <c r="N41" s="1"/>
      <c r="O41" s="6"/>
      <c r="P41" s="3"/>
      <c r="Q41" s="3"/>
      <c r="R41" s="3"/>
      <c r="S41" s="3"/>
      <c r="T41" s="3"/>
      <c r="U41" s="3"/>
      <c r="V41" s="3"/>
    </row>
    <row r="42" spans="1:22" ht="12.75">
      <c r="A42" s="5"/>
      <c r="B42" s="12"/>
      <c r="C42" s="1"/>
      <c r="D42" s="1"/>
      <c r="E42" s="1"/>
      <c r="F42" s="1"/>
      <c r="G42" s="1"/>
      <c r="H42" s="1"/>
      <c r="I42" s="1"/>
      <c r="J42" s="1"/>
      <c r="K42" s="1"/>
      <c r="L42" s="1"/>
      <c r="M42" s="1"/>
      <c r="N42" s="24"/>
      <c r="O42" s="25"/>
      <c r="P42" s="3"/>
      <c r="Q42" s="3"/>
      <c r="R42" s="3"/>
      <c r="S42" s="3"/>
      <c r="T42" s="3"/>
      <c r="U42" s="3"/>
      <c r="V42" s="3"/>
    </row>
    <row r="43" spans="1:22" ht="1.5" customHeight="1">
      <c r="A43" s="3"/>
      <c r="B43" s="13"/>
      <c r="C43" s="8"/>
      <c r="D43" s="8"/>
      <c r="E43" s="8"/>
      <c r="F43" s="8"/>
      <c r="G43" s="8"/>
      <c r="H43" s="8"/>
      <c r="I43" s="8"/>
      <c r="J43" s="8"/>
      <c r="K43" s="8"/>
      <c r="L43" s="8"/>
      <c r="M43" s="8"/>
      <c r="N43" s="8"/>
      <c r="O43" s="9"/>
      <c r="P43" s="3"/>
      <c r="Q43" s="3"/>
      <c r="R43" s="3"/>
      <c r="S43" s="3"/>
      <c r="T43" s="3"/>
      <c r="U43" s="3"/>
      <c r="V43" s="3"/>
    </row>
    <row r="44" spans="1:22" ht="12.75">
      <c r="A44" s="3"/>
      <c r="B44" s="3"/>
      <c r="C44" s="3"/>
      <c r="D44" s="3"/>
      <c r="E44" s="3"/>
      <c r="F44" s="3"/>
      <c r="G44" s="3"/>
      <c r="H44" s="3"/>
      <c r="I44" s="3"/>
      <c r="J44" s="3"/>
      <c r="K44" s="3"/>
      <c r="L44" s="3"/>
      <c r="M44" s="3"/>
      <c r="N44" s="3"/>
      <c r="O44" s="3"/>
      <c r="P44" s="3"/>
      <c r="Q44" s="3"/>
      <c r="R44" s="3"/>
      <c r="S44" s="3"/>
      <c r="T44" s="3"/>
      <c r="U44" s="3"/>
      <c r="V44" s="3"/>
    </row>
    <row r="45" spans="1:22" ht="12.75">
      <c r="A45" s="3"/>
      <c r="B45" s="3"/>
      <c r="C45" s="3"/>
      <c r="D45" s="3"/>
      <c r="E45" s="3"/>
      <c r="F45" s="3"/>
      <c r="G45" s="3"/>
      <c r="H45" s="3"/>
      <c r="I45" s="3"/>
      <c r="J45" s="3"/>
      <c r="K45" s="3"/>
      <c r="L45" s="3"/>
      <c r="M45" s="3"/>
      <c r="N45" s="3"/>
      <c r="O45" s="3"/>
      <c r="P45" s="3"/>
      <c r="Q45" s="3"/>
      <c r="R45" s="3"/>
      <c r="S45" s="3"/>
      <c r="T45" s="3"/>
      <c r="U45" s="3"/>
      <c r="V45" s="3"/>
    </row>
    <row r="46" spans="1:22" ht="12.75">
      <c r="A46" s="3"/>
      <c r="B46" s="3"/>
      <c r="C46" s="3"/>
      <c r="D46" s="3"/>
      <c r="E46" s="3"/>
      <c r="F46" s="3"/>
      <c r="G46" s="3"/>
      <c r="H46" s="3"/>
      <c r="I46" s="3"/>
      <c r="J46" s="3"/>
      <c r="K46" s="3"/>
      <c r="L46" s="3"/>
      <c r="M46" s="3"/>
      <c r="N46" s="3"/>
      <c r="O46" s="3"/>
      <c r="P46" s="3"/>
      <c r="Q46" s="3"/>
      <c r="R46" s="3"/>
      <c r="S46" s="3"/>
      <c r="T46" s="3"/>
      <c r="U46" s="3"/>
      <c r="V46" s="3"/>
    </row>
    <row r="47" spans="1:22" ht="12.75">
      <c r="A47" s="3"/>
      <c r="B47" s="3"/>
      <c r="C47" s="3"/>
      <c r="D47" s="3"/>
      <c r="E47" s="3"/>
      <c r="F47" s="3"/>
      <c r="G47" s="3"/>
      <c r="H47" s="3"/>
      <c r="I47" s="3"/>
      <c r="J47" s="3"/>
      <c r="K47" s="3"/>
      <c r="L47" s="3"/>
      <c r="M47" s="3"/>
      <c r="N47" s="3"/>
      <c r="O47" s="3"/>
      <c r="P47" s="3"/>
      <c r="Q47" s="3"/>
      <c r="R47" s="3"/>
      <c r="S47" s="3"/>
      <c r="T47" s="3"/>
      <c r="U47" s="3"/>
      <c r="V47" s="3"/>
    </row>
    <row r="48" spans="1:22" ht="12.75">
      <c r="A48" s="3"/>
      <c r="B48" s="3"/>
      <c r="C48" s="3"/>
      <c r="D48" s="3"/>
      <c r="E48" s="3"/>
      <c r="F48" s="3"/>
      <c r="G48" s="3"/>
      <c r="H48" s="3"/>
      <c r="I48" s="3"/>
      <c r="J48" s="3"/>
      <c r="K48" s="3"/>
      <c r="L48" s="3"/>
      <c r="M48" s="3"/>
      <c r="N48" s="3"/>
      <c r="O48" s="3"/>
      <c r="P48" s="3"/>
      <c r="Q48" s="3"/>
      <c r="R48" s="3"/>
      <c r="S48" s="3"/>
      <c r="T48" s="3"/>
      <c r="U48" s="3"/>
      <c r="V48" s="3"/>
    </row>
    <row r="49" spans="1:22" ht="12.75">
      <c r="A49" s="3"/>
      <c r="B49" s="3"/>
      <c r="C49" s="3"/>
      <c r="D49" s="3"/>
      <c r="E49" s="3"/>
      <c r="F49" s="3"/>
      <c r="G49" s="3"/>
      <c r="H49" s="3"/>
      <c r="I49" s="3"/>
      <c r="J49" s="3"/>
      <c r="K49" s="3"/>
      <c r="L49" s="3"/>
      <c r="M49" s="3"/>
      <c r="N49" s="3"/>
      <c r="O49" s="3"/>
      <c r="P49" s="3"/>
      <c r="Q49" s="3"/>
      <c r="R49" s="3"/>
      <c r="S49" s="3"/>
      <c r="T49" s="3"/>
      <c r="U49" s="3"/>
      <c r="V49" s="3"/>
    </row>
    <row r="50" spans="1:22" ht="12.75">
      <c r="A50" s="3"/>
      <c r="B50" s="3"/>
      <c r="C50" s="3"/>
      <c r="D50" s="3"/>
      <c r="E50" s="3"/>
      <c r="F50" s="3"/>
      <c r="G50" s="3"/>
      <c r="H50" s="3"/>
      <c r="I50" s="3"/>
      <c r="J50" s="3"/>
      <c r="K50" s="3"/>
      <c r="L50" s="3"/>
      <c r="M50" s="3"/>
      <c r="N50" s="3"/>
      <c r="O50" s="3"/>
      <c r="P50" s="3"/>
      <c r="Q50" s="3"/>
      <c r="R50" s="3"/>
      <c r="S50" s="3"/>
      <c r="T50" s="3"/>
      <c r="U50" s="3"/>
      <c r="V50" s="3"/>
    </row>
    <row r="51" spans="1:22" ht="12.75">
      <c r="A51" s="3"/>
      <c r="B51" s="3"/>
      <c r="C51" s="3"/>
      <c r="D51" s="3"/>
      <c r="E51" s="3"/>
      <c r="F51" s="3"/>
      <c r="G51" s="3"/>
      <c r="H51" s="3"/>
      <c r="I51" s="3"/>
      <c r="J51" s="3"/>
      <c r="K51" s="3"/>
      <c r="L51" s="3"/>
      <c r="M51" s="3"/>
      <c r="N51" s="3"/>
      <c r="O51" s="3"/>
      <c r="P51" s="3"/>
      <c r="Q51" s="3"/>
      <c r="R51" s="3"/>
      <c r="S51" s="3"/>
      <c r="T51" s="3"/>
      <c r="U51" s="3"/>
      <c r="V51" s="3"/>
    </row>
    <row r="52" spans="1:22" ht="12.75">
      <c r="A52" s="3"/>
      <c r="B52" s="3"/>
      <c r="C52" s="3"/>
      <c r="D52" s="3"/>
      <c r="E52" s="3"/>
      <c r="F52" s="3"/>
      <c r="G52" s="3"/>
      <c r="H52" s="3"/>
      <c r="I52" s="3"/>
      <c r="J52" s="3"/>
      <c r="K52" s="3"/>
      <c r="L52" s="3"/>
      <c r="M52" s="3"/>
      <c r="N52" s="3"/>
      <c r="O52" s="3"/>
      <c r="P52" s="3"/>
      <c r="Q52" s="3"/>
      <c r="R52" s="3"/>
      <c r="S52" s="3"/>
      <c r="T52" s="3"/>
      <c r="U52" s="3"/>
      <c r="V52" s="3"/>
    </row>
    <row r="53" spans="1:22" ht="12.75">
      <c r="A53" s="3"/>
      <c r="B53" s="3"/>
      <c r="C53" s="3"/>
      <c r="D53" s="3"/>
      <c r="E53" s="3"/>
      <c r="F53" s="3"/>
      <c r="G53" s="3"/>
      <c r="H53" s="3"/>
      <c r="I53" s="3"/>
      <c r="J53" s="3"/>
      <c r="K53" s="3"/>
      <c r="L53" s="3"/>
      <c r="M53" s="3"/>
      <c r="N53" s="3"/>
      <c r="O53" s="3"/>
      <c r="P53" s="3"/>
      <c r="Q53" s="3"/>
      <c r="R53" s="3"/>
      <c r="S53" s="3"/>
      <c r="T53" s="3"/>
      <c r="U53" s="3"/>
      <c r="V53" s="3"/>
    </row>
    <row r="54" spans="1:22" ht="12.75">
      <c r="A54" s="3"/>
      <c r="B54" s="3"/>
      <c r="C54" s="3"/>
      <c r="D54" s="3"/>
      <c r="E54" s="3"/>
      <c r="F54" s="3"/>
      <c r="G54" s="3"/>
      <c r="H54" s="3"/>
      <c r="I54" s="3"/>
      <c r="J54" s="3"/>
      <c r="K54" s="3"/>
      <c r="L54" s="3"/>
      <c r="M54" s="3"/>
      <c r="N54" s="3"/>
      <c r="O54" s="3"/>
      <c r="P54" s="3"/>
      <c r="Q54" s="3"/>
      <c r="R54" s="3"/>
      <c r="S54" s="3"/>
      <c r="T54" s="3"/>
      <c r="U54" s="3"/>
      <c r="V54" s="3"/>
    </row>
    <row r="55" spans="1:22" ht="12.75">
      <c r="A55" s="3"/>
      <c r="B55" s="3"/>
      <c r="C55" s="3"/>
      <c r="D55" s="3"/>
      <c r="E55" s="3"/>
      <c r="F55" s="3"/>
      <c r="G55" s="3"/>
      <c r="H55" s="3"/>
      <c r="I55" s="3"/>
      <c r="J55" s="3"/>
      <c r="K55" s="3"/>
      <c r="L55" s="3"/>
      <c r="M55" s="3"/>
      <c r="N55" s="3"/>
      <c r="O55" s="3"/>
      <c r="P55" s="3"/>
      <c r="Q55" s="3"/>
      <c r="R55" s="3"/>
      <c r="S55" s="3"/>
      <c r="T55" s="3"/>
      <c r="U55" s="3"/>
      <c r="V55" s="3"/>
    </row>
    <row r="56" spans="1:22" ht="12.75">
      <c r="A56" s="3"/>
      <c r="B56" s="3"/>
      <c r="C56" s="3"/>
      <c r="D56" s="3"/>
      <c r="E56" s="3"/>
      <c r="F56" s="3"/>
      <c r="G56" s="3"/>
      <c r="H56" s="3"/>
      <c r="I56" s="3"/>
      <c r="J56" s="3"/>
      <c r="K56" s="3"/>
      <c r="L56" s="3"/>
      <c r="M56" s="3"/>
      <c r="N56" s="3"/>
      <c r="O56" s="3"/>
      <c r="P56" s="3"/>
      <c r="Q56" s="3"/>
      <c r="R56" s="3"/>
      <c r="S56" s="3"/>
      <c r="T56" s="3"/>
      <c r="U56" s="3"/>
      <c r="V56" s="3"/>
    </row>
    <row r="57" spans="1:22" ht="12.75">
      <c r="A57" s="3"/>
      <c r="B57" s="3"/>
      <c r="C57" s="3"/>
      <c r="D57" s="3"/>
      <c r="E57" s="3"/>
      <c r="F57" s="3"/>
      <c r="G57" s="3"/>
      <c r="H57" s="3"/>
      <c r="I57" s="3"/>
      <c r="J57" s="3"/>
      <c r="K57" s="3"/>
      <c r="L57" s="3"/>
      <c r="M57" s="3"/>
      <c r="N57" s="3"/>
      <c r="O57" s="3"/>
      <c r="P57" s="3"/>
      <c r="Q57" s="3"/>
      <c r="R57" s="3"/>
      <c r="S57" s="3"/>
      <c r="T57" s="3"/>
      <c r="U57" s="3"/>
      <c r="V57" s="3"/>
    </row>
    <row r="58" spans="1:22" ht="12.75">
      <c r="A58" s="3"/>
      <c r="B58" s="3"/>
      <c r="C58" s="3"/>
      <c r="D58" s="3"/>
      <c r="E58" s="3"/>
      <c r="F58" s="3"/>
      <c r="G58" s="3"/>
      <c r="H58" s="3"/>
      <c r="I58" s="3"/>
      <c r="J58" s="3"/>
      <c r="K58" s="3"/>
      <c r="L58" s="3"/>
      <c r="M58" s="3"/>
      <c r="N58" s="3"/>
      <c r="O58" s="3"/>
      <c r="P58" s="3"/>
      <c r="Q58" s="3"/>
      <c r="R58" s="3"/>
      <c r="S58" s="3"/>
      <c r="T58" s="3"/>
      <c r="U58" s="3"/>
      <c r="V58" s="3"/>
    </row>
    <row r="59" spans="1:22" ht="12.75">
      <c r="A59" s="3"/>
      <c r="B59" s="3"/>
      <c r="C59" s="3"/>
      <c r="D59" s="3"/>
      <c r="E59" s="3"/>
      <c r="F59" s="3"/>
      <c r="G59" s="3"/>
      <c r="H59" s="3"/>
      <c r="I59" s="3"/>
      <c r="J59" s="3"/>
      <c r="K59" s="3"/>
      <c r="L59" s="3"/>
      <c r="M59" s="3"/>
      <c r="N59" s="3"/>
      <c r="O59" s="3"/>
      <c r="P59" s="3"/>
      <c r="Q59" s="3"/>
      <c r="R59" s="3"/>
      <c r="S59" s="3"/>
      <c r="T59" s="3"/>
      <c r="U59" s="3"/>
      <c r="V59" s="3"/>
    </row>
    <row r="60" spans="1:22" ht="12.75">
      <c r="A60" s="3"/>
      <c r="B60" s="3"/>
      <c r="C60" s="3"/>
      <c r="D60" s="3"/>
      <c r="E60" s="3"/>
      <c r="F60" s="3"/>
      <c r="G60" s="3"/>
      <c r="H60" s="3"/>
      <c r="I60" s="3"/>
      <c r="J60" s="3"/>
      <c r="K60" s="3"/>
      <c r="L60" s="3"/>
      <c r="M60" s="3"/>
      <c r="N60" s="3"/>
      <c r="O60" s="3"/>
      <c r="P60" s="3"/>
      <c r="Q60" s="3"/>
      <c r="R60" s="3"/>
      <c r="S60" s="3"/>
      <c r="T60" s="3"/>
      <c r="U60" s="3"/>
      <c r="V60" s="3"/>
    </row>
    <row r="61" spans="1:22" ht="12.75">
      <c r="A61" s="3"/>
      <c r="B61" s="3"/>
      <c r="C61" s="3"/>
      <c r="D61" s="3"/>
      <c r="E61" s="3"/>
      <c r="F61" s="3"/>
      <c r="G61" s="3"/>
      <c r="H61" s="3"/>
      <c r="I61" s="3"/>
      <c r="J61" s="3"/>
      <c r="K61" s="3"/>
      <c r="L61" s="3"/>
      <c r="M61" s="3"/>
      <c r="N61" s="3"/>
      <c r="O61" s="3"/>
      <c r="P61" s="3"/>
      <c r="Q61" s="3"/>
      <c r="R61" s="3"/>
      <c r="S61" s="3"/>
      <c r="T61" s="3"/>
      <c r="U61" s="3"/>
      <c r="V61" s="3"/>
    </row>
    <row r="62" spans="1:22" ht="12.75">
      <c r="A62" s="3"/>
      <c r="B62" s="3"/>
      <c r="C62" s="3"/>
      <c r="D62" s="3"/>
      <c r="E62" s="3"/>
      <c r="F62" s="3"/>
      <c r="G62" s="3"/>
      <c r="H62" s="3"/>
      <c r="I62" s="3"/>
      <c r="J62" s="3"/>
      <c r="K62" s="3"/>
      <c r="L62" s="3"/>
      <c r="M62" s="3"/>
      <c r="N62" s="3"/>
      <c r="O62" s="3"/>
      <c r="P62" s="3"/>
      <c r="Q62" s="3"/>
      <c r="R62" s="3"/>
      <c r="S62" s="3"/>
      <c r="T62" s="3"/>
      <c r="U62" s="3"/>
      <c r="V62" s="3"/>
    </row>
  </sheetData>
  <mergeCells count="90">
    <mergeCell ref="D39:M39"/>
    <mergeCell ref="D41:M41"/>
    <mergeCell ref="K27:L27"/>
    <mergeCell ref="K28:L28"/>
    <mergeCell ref="K29:L29"/>
    <mergeCell ref="K30:L30"/>
    <mergeCell ref="I27:J27"/>
    <mergeCell ref="I28:J28"/>
    <mergeCell ref="I29:J29"/>
    <mergeCell ref="I30:J30"/>
    <mergeCell ref="I23:J23"/>
    <mergeCell ref="I24:J24"/>
    <mergeCell ref="I25:J25"/>
    <mergeCell ref="I26:J26"/>
    <mergeCell ref="K23:L23"/>
    <mergeCell ref="K24:L24"/>
    <mergeCell ref="K25:L25"/>
    <mergeCell ref="K26:L26"/>
    <mergeCell ref="K19:L19"/>
    <mergeCell ref="K20:L20"/>
    <mergeCell ref="K21:L21"/>
    <mergeCell ref="K22:L22"/>
    <mergeCell ref="K15:L15"/>
    <mergeCell ref="K16:L16"/>
    <mergeCell ref="K17:L17"/>
    <mergeCell ref="K18:L18"/>
    <mergeCell ref="I19:J19"/>
    <mergeCell ref="I20:J20"/>
    <mergeCell ref="I21:J21"/>
    <mergeCell ref="I22:J22"/>
    <mergeCell ref="I15:J15"/>
    <mergeCell ref="I16:J16"/>
    <mergeCell ref="I17:J17"/>
    <mergeCell ref="I18:J18"/>
    <mergeCell ref="G28:H28"/>
    <mergeCell ref="G29:H29"/>
    <mergeCell ref="G30:H30"/>
    <mergeCell ref="G23:H23"/>
    <mergeCell ref="G24:H24"/>
    <mergeCell ref="G25:H25"/>
    <mergeCell ref="G26:H26"/>
    <mergeCell ref="G27:H27"/>
    <mergeCell ref="G19:H19"/>
    <mergeCell ref="G20:H20"/>
    <mergeCell ref="G21:H21"/>
    <mergeCell ref="G22:H22"/>
    <mergeCell ref="G15:H15"/>
    <mergeCell ref="G16:H16"/>
    <mergeCell ref="G17:H17"/>
    <mergeCell ref="G18:H18"/>
    <mergeCell ref="E27:F27"/>
    <mergeCell ref="E28:F28"/>
    <mergeCell ref="E29:F29"/>
    <mergeCell ref="E30:F30"/>
    <mergeCell ref="E23:F23"/>
    <mergeCell ref="E24:F24"/>
    <mergeCell ref="E25:F25"/>
    <mergeCell ref="E26:F26"/>
    <mergeCell ref="E19:F19"/>
    <mergeCell ref="E20:F20"/>
    <mergeCell ref="E21:F21"/>
    <mergeCell ref="E22:F22"/>
    <mergeCell ref="E15:F15"/>
    <mergeCell ref="E16:F16"/>
    <mergeCell ref="E17:F17"/>
    <mergeCell ref="E18:F18"/>
    <mergeCell ref="E14:F14"/>
    <mergeCell ref="G14:H14"/>
    <mergeCell ref="I14:J14"/>
    <mergeCell ref="K14:L14"/>
    <mergeCell ref="E35:F35"/>
    <mergeCell ref="G31:H31"/>
    <mergeCell ref="G32:H32"/>
    <mergeCell ref="G33:H33"/>
    <mergeCell ref="G34:H34"/>
    <mergeCell ref="G35:H35"/>
    <mergeCell ref="E31:F31"/>
    <mergeCell ref="E32:F32"/>
    <mergeCell ref="E33:F33"/>
    <mergeCell ref="E34:F34"/>
    <mergeCell ref="I35:J35"/>
    <mergeCell ref="K31:L31"/>
    <mergeCell ref="K32:L32"/>
    <mergeCell ref="K33:L33"/>
    <mergeCell ref="K34:L34"/>
    <mergeCell ref="K35:L35"/>
    <mergeCell ref="I31:J31"/>
    <mergeCell ref="I32:J32"/>
    <mergeCell ref="I33:J33"/>
    <mergeCell ref="I34:J34"/>
  </mergeCells>
  <printOptions horizontalCentered="1"/>
  <pageMargins left="0.75" right="0.75" top="1" bottom="1" header="0.5" footer="0.5"/>
  <pageSetup fitToHeight="1" fitToWidth="1" horizontalDpi="360" verticalDpi="360" orientation="portrait"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Jon DeFriese</Manager>
  <Company>Harvard Business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Break-Even Analysis</dc:title>
  <dc:subject>HBS Toolkit</dc:subject>
  <dc:creator>Harvard Business School</dc:creator>
  <cp:keywords/>
  <dc:description/>
  <cp:lastModifiedBy>HBS</cp:lastModifiedBy>
  <cp:lastPrinted>1999-09-15T21:30:30Z</cp:lastPrinted>
  <dcterms:created xsi:type="dcterms:W3CDTF">1995-05-29T15:32:52Z</dcterms:created>
  <dcterms:modified xsi:type="dcterms:W3CDTF">2000-01-11T19:01:52Z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mily Name" linkTarget="vital1">
    <vt:lpwstr>#REF!</vt:lpwstr>
  </property>
  <property fmtid="{D5CDD505-2E9C-101B-9397-08002B2CF9AE}" pid="3" name="Family Address" linkTarget="vital2">
    <vt:lpwstr>#REF!</vt:lpwstr>
  </property>
  <property fmtid="{D5CDD505-2E9C-101B-9397-08002B2CF9AE}" pid="4" name="Family City" linkTarget="vital4">
    <vt:lpwstr>#REF!</vt:lpwstr>
  </property>
  <property fmtid="{D5CDD505-2E9C-101B-9397-08002B2CF9AE}" pid="5" name="Family State" linkTarget="vital5">
    <vt:lpwstr>#REF!</vt:lpwstr>
  </property>
  <property fmtid="{D5CDD505-2E9C-101B-9397-08002B2CF9AE}" pid="6" name="Family Zip" linkTarget="vital6">
    <vt:lpwstr>#REF!</vt:lpwstr>
  </property>
  <property fmtid="{D5CDD505-2E9C-101B-9397-08002B2CF9AE}" pid="7" name="Family Phone" linkTarget="vital8">
    <vt:lpwstr>#REF!</vt:lpwstr>
  </property>
  <property fmtid="{D5CDD505-2E9C-101B-9397-08002B2CF9AE}" pid="8" name="Family Fax" linkTarget="vital9">
    <vt:lpwstr>#REF!</vt:lpwstr>
  </property>
  <property fmtid="{D5CDD505-2E9C-101B-9397-08002B2CF9AE}" pid="9" name="display_urn:schemas-microsoft-com:office:office#Editor">
    <vt:lpwstr>Johnson, Michael</vt:lpwstr>
  </property>
  <property fmtid="{D5CDD505-2E9C-101B-9397-08002B2CF9AE}" pid="10" name="xd_Signature">
    <vt:lpwstr/>
  </property>
  <property fmtid="{D5CDD505-2E9C-101B-9397-08002B2CF9AE}" pid="11" name="Order">
    <vt:lpwstr>5900.00000000000</vt:lpwstr>
  </property>
  <property fmtid="{D5CDD505-2E9C-101B-9397-08002B2CF9AE}" pid="12" name="TemplateUrl">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display_urn:schemas-microsoft-com:office:office#Author">
    <vt:lpwstr>Johnson, Michael</vt:lpwstr>
  </property>
  <property fmtid="{D5CDD505-2E9C-101B-9397-08002B2CF9AE}" pid="17" name="_SourceUrl">
    <vt:lpwstr/>
  </property>
  <property fmtid="{D5CDD505-2E9C-101B-9397-08002B2CF9AE}" pid="18" name="_SharedFileIndex">
    <vt:lpwstr/>
  </property>
</Properties>
</file>