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gradebook template\"/>
    </mc:Choice>
  </mc:AlternateContent>
  <bookViews>
    <workbookView xWindow="0" yWindow="0" windowWidth="19200" windowHeight="8235"/>
  </bookViews>
  <sheets>
    <sheet name="Grade Book" sheetId="2" r:id="rId1"/>
  </sheets>
  <definedNames>
    <definedName name="letter_grade">'Grade Book'!$F$8:$G$11</definedName>
    <definedName name="_xlnm.Print_Titles" localSheetId="0">'Grade Book'!$1:$1</definedName>
  </definedNames>
  <calcPr calcId="152511"/>
</workbook>
</file>

<file path=xl/calcChain.xml><?xml version="1.0" encoding="utf-8"?>
<calcChain xmlns="http://schemas.openxmlformats.org/spreadsheetml/2006/main">
  <c r="AY6" i="2" l="1"/>
  <c r="AY5" i="2"/>
  <c r="AY4" i="2"/>
  <c r="AY3" i="2"/>
  <c r="AY2" i="2"/>
  <c r="AJ6" i="2"/>
  <c r="AJ5" i="2"/>
  <c r="AJ4" i="2"/>
  <c r="AZ4" i="2" s="1"/>
  <c r="BB4" i="2" s="1"/>
  <c r="BI4" i="2" s="1"/>
  <c r="AJ3" i="2"/>
  <c r="AJ2" i="2"/>
  <c r="U6" i="2"/>
  <c r="BA6" i="2" s="1"/>
  <c r="U5" i="2"/>
  <c r="AZ5" i="2" s="1"/>
  <c r="U4" i="2"/>
  <c r="U3" i="2"/>
  <c r="U2" i="2"/>
  <c r="AZ3" i="2"/>
  <c r="BC3" i="2"/>
  <c r="BD3" i="2"/>
  <c r="BE3" i="2"/>
  <c r="BF3" i="2"/>
  <c r="BG3" i="2"/>
  <c r="BC4" i="2"/>
  <c r="BD4" i="2"/>
  <c r="BE4" i="2"/>
  <c r="BF4" i="2"/>
  <c r="BG4" i="2"/>
  <c r="BC5" i="2"/>
  <c r="BH5" i="2" s="1"/>
  <c r="BD5" i="2"/>
  <c r="BE5" i="2"/>
  <c r="BF5" i="2"/>
  <c r="BG5" i="2"/>
  <c r="BC6" i="2"/>
  <c r="BD6" i="2"/>
  <c r="BE6" i="2"/>
  <c r="BF6" i="2"/>
  <c r="BG6" i="2"/>
  <c r="BG2" i="2"/>
  <c r="BC2" i="2"/>
  <c r="BD2" i="2"/>
  <c r="BE2" i="2"/>
  <c r="BF2" i="2"/>
  <c r="BA4" i="2"/>
  <c r="AZ2" i="2"/>
  <c r="BB2" i="2" s="1"/>
  <c r="BI2" i="2" s="1"/>
  <c r="BA2" i="2"/>
  <c r="BH4" i="2" l="1"/>
  <c r="BJ4" i="2" s="1"/>
  <c r="BB6" i="2"/>
  <c r="BI6" i="2" s="1"/>
  <c r="BJ6" i="2" s="1"/>
  <c r="AZ6" i="2"/>
  <c r="BH6" i="2"/>
  <c r="BH3" i="2"/>
  <c r="BA3" i="2"/>
  <c r="BB3" i="2" s="1"/>
  <c r="BI3" i="2" s="1"/>
  <c r="BH2" i="2"/>
  <c r="BA5" i="2"/>
  <c r="BB5" i="2" s="1"/>
  <c r="BI5" i="2" s="1"/>
  <c r="BJ5" i="2" s="1"/>
  <c r="BJ2" i="2"/>
  <c r="BJ3" i="2" l="1"/>
</calcChain>
</file>

<file path=xl/sharedStrings.xml><?xml version="1.0" encoding="utf-8"?>
<sst xmlns="http://schemas.openxmlformats.org/spreadsheetml/2006/main" count="96" uniqueCount="77">
  <si>
    <t>ID</t>
  </si>
  <si>
    <t>NID</t>
  </si>
  <si>
    <t>Last Name</t>
  </si>
  <si>
    <t>First Name</t>
  </si>
  <si>
    <t>Test 1</t>
  </si>
  <si>
    <t>Test 2</t>
  </si>
  <si>
    <t>Quiz  2.6-2.7</t>
  </si>
  <si>
    <t>Quiz  2.3-2.5</t>
  </si>
  <si>
    <t>Quiz  2.1-2.2</t>
  </si>
  <si>
    <t>Quiz  1.7-1.8</t>
  </si>
  <si>
    <t>Quiz  1.4-1.6</t>
  </si>
  <si>
    <t>Quiz  1.1-1.3</t>
  </si>
  <si>
    <t>HW  2.6-2.7</t>
  </si>
  <si>
    <t>HW   2.3-2.5 rev</t>
  </si>
  <si>
    <t>HW  2.1-2.2</t>
  </si>
  <si>
    <t>HW     1.7-1.8 rev</t>
  </si>
  <si>
    <t>HW  1.4-1.6</t>
  </si>
  <si>
    <t>HW   1.1-1.3</t>
  </si>
  <si>
    <t>D-Quiz    1</t>
  </si>
  <si>
    <t>D-Quiz    2</t>
  </si>
  <si>
    <t>D-Quiz    3</t>
  </si>
  <si>
    <t>D-Quiz    4</t>
  </si>
  <si>
    <t>Test 3</t>
  </si>
  <si>
    <t>Test 4</t>
  </si>
  <si>
    <t>Final Exam</t>
  </si>
  <si>
    <t>D-Quiz 5</t>
  </si>
  <si>
    <t>D-Quiz 6</t>
  </si>
  <si>
    <t>D-Quiz 7</t>
  </si>
  <si>
    <t>D-Quiz 8</t>
  </si>
  <si>
    <t>D-Quiz 9</t>
  </si>
  <si>
    <t>D-Quiz 10</t>
  </si>
  <si>
    <t>Disc Avg</t>
  </si>
  <si>
    <t>HW 3.1-3.2</t>
  </si>
  <si>
    <t>HW 4.1</t>
  </si>
  <si>
    <t>HW 3.3-3.5 rev</t>
  </si>
  <si>
    <t>HW 4.2-4.4</t>
  </si>
  <si>
    <t>HW 4.5-4.6</t>
  </si>
  <si>
    <t>HW 1.1-4.6</t>
  </si>
  <si>
    <t>HW 5.1-5.2</t>
  </si>
  <si>
    <t>HW 5.2-5.5</t>
  </si>
  <si>
    <t>HW Avg</t>
  </si>
  <si>
    <t>Quiz 3.1-3.2</t>
  </si>
  <si>
    <t>Quiz 3.3-3.5 rev</t>
  </si>
  <si>
    <t>Quiz 4.1</t>
  </si>
  <si>
    <t>Quiz 4.2-4.4</t>
  </si>
  <si>
    <t>Quiz 4.5-4.6</t>
  </si>
  <si>
    <t>Quiz 1.1-4.6</t>
  </si>
  <si>
    <t>Quiz 5.1-5.2</t>
  </si>
  <si>
    <t>Quiz 5.2-5.5</t>
  </si>
  <si>
    <t>Quiz Avg</t>
  </si>
  <si>
    <t>Option A</t>
  </si>
  <si>
    <t>Option B</t>
  </si>
  <si>
    <t>Max Grade</t>
  </si>
  <si>
    <t>HW NC Qualify</t>
  </si>
  <si>
    <t>Quiz NC Qualify</t>
  </si>
  <si>
    <t>Test NC Qualify</t>
  </si>
  <si>
    <t>NC???</t>
  </si>
  <si>
    <t>Final Online</t>
  </si>
  <si>
    <t>F</t>
  </si>
  <si>
    <t>C</t>
  </si>
  <si>
    <t>B</t>
  </si>
  <si>
    <t>A</t>
  </si>
  <si>
    <t>xxxxxxx</t>
  </si>
  <si>
    <t>Student</t>
  </si>
  <si>
    <t>Initial GRADE</t>
  </si>
  <si>
    <t>Disc NC qualify</t>
  </si>
  <si>
    <t>Course Grade</t>
  </si>
  <si>
    <t>Option A: 15% for each test, 5% for Disc, 5% for HW, 5% for Quiz, and 25% for final exam</t>
  </si>
  <si>
    <t>Option B: 15% for the three highest test scores, 5% for Disc, 5% for HW, 5% for Quiz, and 40% for final exam which has replaced the lowest test score</t>
  </si>
  <si>
    <t>Records the highest course average of the two options</t>
  </si>
  <si>
    <t>These logic statements check for criteria stated on syllabus to count the number of missed assignments, the "correct" answer is true</t>
  </si>
  <si>
    <t>This checks to see if ALL the criteria are met</t>
  </si>
  <si>
    <t>This references the "named" field listed in rows 8-11, used to determine the appropriate letter grade, + and - grades can also be included in the named field</t>
  </si>
  <si>
    <t>This converts the grade of F to NC when criteria is met or leaves the initial grade for A, B, C, or F where the NC criteria is not met</t>
  </si>
  <si>
    <t>Scores entered as 0-10 points, the lowest score is dropped, and the average is converted to 100 point scale</t>
  </si>
  <si>
    <t>Scores entered as 0-100 points, the lowest two scores are dropped, 0 must be entered after the assignment has been missed, count allows it to be current throughout the semester</t>
  </si>
  <si>
    <t>Scores entered as 0-100 points, the lowest two scores are dropped, 0 must be entered after the assignment has been missed,  count allows it to be current throughout the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</si>
</sst>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4189B"/>
        <bgColor indexed="64"/>
      </patternFill>
    </fill>
    <fill>
      <patternFill patternType="solid">
        <fgColor rgb="FF27FC1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/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0" xfId="0" applyFill="1"/>
    <xf numFmtId="0" fontId="4" fillId="3" borderId="1" xfId="0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0" fontId="4" fillId="4" borderId="1" xfId="0" applyFont="1" applyFill="1" applyBorder="1" applyAlignment="1">
      <alignment wrapText="1"/>
    </xf>
    <xf numFmtId="0" fontId="0" fillId="4" borderId="1" xfId="0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4" fillId="6" borderId="1" xfId="0" applyFont="1" applyFill="1" applyBorder="1" applyAlignment="1">
      <alignment wrapText="1"/>
    </xf>
    <xf numFmtId="0" fontId="0" fillId="6" borderId="1" xfId="0" applyFill="1" applyBorder="1"/>
    <xf numFmtId="0" fontId="4" fillId="5" borderId="1" xfId="0" applyFont="1" applyFill="1" applyBorder="1" applyAlignment="1">
      <alignment wrapText="1"/>
    </xf>
    <xf numFmtId="0" fontId="0" fillId="5" borderId="1" xfId="0" applyFill="1" applyBorder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4" fillId="8" borderId="1" xfId="0" applyFont="1" applyFill="1" applyBorder="1" applyAlignment="1">
      <alignment wrapText="1"/>
    </xf>
    <xf numFmtId="0" fontId="0" fillId="8" borderId="1" xfId="0" applyFill="1" applyBorder="1"/>
    <xf numFmtId="0" fontId="0" fillId="9" borderId="0" xfId="0" applyFill="1"/>
    <xf numFmtId="0" fontId="0" fillId="9" borderId="0" xfId="0" applyFill="1" applyAlignment="1">
      <alignment horizontal="center"/>
    </xf>
    <xf numFmtId="0" fontId="4" fillId="9" borderId="1" xfId="0" applyFont="1" applyFill="1" applyBorder="1" applyAlignment="1">
      <alignment wrapText="1"/>
    </xf>
    <xf numFmtId="0" fontId="0" fillId="9" borderId="1" xfId="0" applyFill="1" applyBorder="1"/>
    <xf numFmtId="0" fontId="4" fillId="10" borderId="1" xfId="0" applyFont="1" applyFill="1" applyBorder="1" applyAlignment="1">
      <alignment wrapText="1"/>
    </xf>
    <xf numFmtId="0" fontId="0" fillId="10" borderId="1" xfId="0" applyFill="1" applyBorder="1"/>
    <xf numFmtId="0" fontId="0" fillId="10" borderId="0" xfId="0" applyFill="1"/>
    <xf numFmtId="0" fontId="0" fillId="10" borderId="0" xfId="0" applyFill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/>
    </xf>
    <xf numFmtId="0" fontId="4" fillId="11" borderId="1" xfId="0" applyFont="1" applyFill="1" applyBorder="1" applyAlignment="1">
      <alignment wrapText="1"/>
    </xf>
    <xf numFmtId="0" fontId="0" fillId="11" borderId="1" xfId="0" applyFill="1" applyBorder="1"/>
    <xf numFmtId="0" fontId="0" fillId="12" borderId="0" xfId="0" applyFill="1"/>
    <xf numFmtId="0" fontId="0" fillId="13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5"/>
  <sheetViews>
    <sheetView tabSelected="1" zoomScale="86" zoomScaleNormal="86" workbookViewId="0">
      <selection activeCell="BL14" sqref="BL14"/>
    </sheetView>
  </sheetViews>
  <sheetFormatPr defaultRowHeight="12.75" x14ac:dyDescent="0.2"/>
  <cols>
    <col min="1" max="1" width="7.5703125" customWidth="1"/>
    <col min="2" max="2" width="9" hidden="1" customWidth="1"/>
    <col min="3" max="3" width="8.7109375" hidden="1" customWidth="1"/>
    <col min="4" max="4" width="7.85546875" hidden="1" customWidth="1"/>
    <col min="5" max="5" width="7.7109375" hidden="1" customWidth="1"/>
    <col min="6" max="6" width="5.85546875" customWidth="1"/>
    <col min="7" max="7" width="6.28515625" customWidth="1"/>
    <col min="8" max="8" width="6.42578125" customWidth="1"/>
    <col min="9" max="9" width="6.5703125" customWidth="1"/>
    <col min="10" max="10" width="5.85546875" customWidth="1"/>
    <col min="11" max="11" width="7.85546875" hidden="1" customWidth="1"/>
    <col min="12" max="12" width="7.42578125" hidden="1" customWidth="1"/>
    <col min="13" max="13" width="7.28515625" hidden="1" customWidth="1"/>
    <col min="14" max="20" width="7.5703125" hidden="1" customWidth="1"/>
    <col min="21" max="21" width="5.85546875" customWidth="1"/>
    <col min="22" max="22" width="8.140625" hidden="1" customWidth="1"/>
    <col min="23" max="23" width="7.7109375" hidden="1" customWidth="1"/>
    <col min="24" max="24" width="9.140625" hidden="1" customWidth="1"/>
    <col min="25" max="25" width="7.5703125" hidden="1" customWidth="1"/>
    <col min="26" max="35" width="7.85546875" hidden="1" customWidth="1"/>
    <col min="36" max="36" width="5.28515625" customWidth="1"/>
    <col min="37" max="38" width="8.42578125" hidden="1" customWidth="1"/>
    <col min="39" max="40" width="8.5703125" hidden="1" customWidth="1"/>
    <col min="41" max="50" width="8.28515625" hidden="1" customWidth="1"/>
    <col min="51" max="51" width="5.5703125" customWidth="1"/>
    <col min="52" max="52" width="6.42578125" customWidth="1"/>
    <col min="53" max="53" width="6.28515625" customWidth="1"/>
    <col min="54" max="54" width="6" customWidth="1"/>
    <col min="55" max="55" width="6.85546875" customWidth="1"/>
    <col min="56" max="56" width="7.140625" customWidth="1"/>
    <col min="57" max="57" width="7" customWidth="1"/>
    <col min="58" max="59" width="6.85546875" customWidth="1"/>
    <col min="60" max="60" width="7.140625" customWidth="1"/>
    <col min="61" max="61" width="6.42578125" customWidth="1"/>
    <col min="62" max="62" width="8" style="6" customWidth="1"/>
  </cols>
  <sheetData>
    <row r="1" spans="1:63" s="5" customFormat="1" ht="36" x14ac:dyDescent="0.2">
      <c r="A1" s="10" t="s">
        <v>63</v>
      </c>
      <c r="B1" s="10" t="s">
        <v>0</v>
      </c>
      <c r="C1" s="10" t="s">
        <v>1</v>
      </c>
      <c r="D1" s="10" t="s">
        <v>2</v>
      </c>
      <c r="E1" s="10" t="s">
        <v>3</v>
      </c>
      <c r="F1" s="9" t="s">
        <v>4</v>
      </c>
      <c r="G1" s="9" t="s">
        <v>5</v>
      </c>
      <c r="H1" s="9" t="s">
        <v>22</v>
      </c>
      <c r="I1" s="9" t="s">
        <v>23</v>
      </c>
      <c r="J1" s="9" t="s">
        <v>24</v>
      </c>
      <c r="K1" s="10" t="s">
        <v>18</v>
      </c>
      <c r="L1" s="9" t="s">
        <v>19</v>
      </c>
      <c r="M1" s="9" t="s">
        <v>20</v>
      </c>
      <c r="N1" s="9" t="s">
        <v>21</v>
      </c>
      <c r="O1" s="9" t="s">
        <v>25</v>
      </c>
      <c r="P1" s="9" t="s">
        <v>26</v>
      </c>
      <c r="Q1" s="9" t="s">
        <v>27</v>
      </c>
      <c r="R1" s="9" t="s">
        <v>28</v>
      </c>
      <c r="S1" s="9" t="s">
        <v>29</v>
      </c>
      <c r="T1" s="9" t="s">
        <v>30</v>
      </c>
      <c r="U1" s="17" t="s">
        <v>31</v>
      </c>
      <c r="V1" s="11" t="s">
        <v>17</v>
      </c>
      <c r="W1" s="11" t="s">
        <v>16</v>
      </c>
      <c r="X1" s="11" t="s">
        <v>15</v>
      </c>
      <c r="Y1" s="11" t="s">
        <v>14</v>
      </c>
      <c r="Z1" s="11" t="s">
        <v>13</v>
      </c>
      <c r="AA1" s="11" t="s">
        <v>12</v>
      </c>
      <c r="AB1" s="11" t="s">
        <v>32</v>
      </c>
      <c r="AC1" s="11" t="s">
        <v>34</v>
      </c>
      <c r="AD1" s="11" t="s">
        <v>33</v>
      </c>
      <c r="AE1" s="11" t="s">
        <v>35</v>
      </c>
      <c r="AF1" s="11" t="s">
        <v>36</v>
      </c>
      <c r="AG1" s="11" t="s">
        <v>38</v>
      </c>
      <c r="AH1" s="11" t="s">
        <v>39</v>
      </c>
      <c r="AI1" s="11" t="s">
        <v>37</v>
      </c>
      <c r="AJ1" s="47" t="s">
        <v>40</v>
      </c>
      <c r="AK1" s="11" t="s">
        <v>11</v>
      </c>
      <c r="AL1" s="11" t="s">
        <v>10</v>
      </c>
      <c r="AM1" s="11" t="s">
        <v>9</v>
      </c>
      <c r="AN1" s="11" t="s">
        <v>8</v>
      </c>
      <c r="AO1" s="11" t="s">
        <v>7</v>
      </c>
      <c r="AP1" s="11" t="s">
        <v>6</v>
      </c>
      <c r="AQ1" s="11" t="s">
        <v>41</v>
      </c>
      <c r="AR1" s="11" t="s">
        <v>42</v>
      </c>
      <c r="AS1" s="11" t="s">
        <v>43</v>
      </c>
      <c r="AT1" s="11" t="s">
        <v>44</v>
      </c>
      <c r="AU1" s="11" t="s">
        <v>45</v>
      </c>
      <c r="AV1" s="11" t="s">
        <v>47</v>
      </c>
      <c r="AW1" s="11" t="s">
        <v>48</v>
      </c>
      <c r="AX1" s="11" t="s">
        <v>46</v>
      </c>
      <c r="AY1" s="20" t="s">
        <v>49</v>
      </c>
      <c r="AZ1" s="55" t="s">
        <v>50</v>
      </c>
      <c r="BA1" s="23" t="s">
        <v>51</v>
      </c>
      <c r="BB1" s="49" t="s">
        <v>52</v>
      </c>
      <c r="BC1" s="43" t="s">
        <v>65</v>
      </c>
      <c r="BD1" s="43" t="s">
        <v>53</v>
      </c>
      <c r="BE1" s="43" t="s">
        <v>54</v>
      </c>
      <c r="BF1" s="43" t="s">
        <v>55</v>
      </c>
      <c r="BG1" s="43" t="s">
        <v>57</v>
      </c>
      <c r="BH1" s="33" t="s">
        <v>56</v>
      </c>
      <c r="BI1" s="35" t="s">
        <v>64</v>
      </c>
      <c r="BJ1" s="39" t="s">
        <v>66</v>
      </c>
    </row>
    <row r="2" spans="1:63" ht="25.5" x14ac:dyDescent="0.2">
      <c r="A2" s="1">
        <v>1</v>
      </c>
      <c r="B2" s="2" t="s">
        <v>62</v>
      </c>
      <c r="C2" s="2" t="s">
        <v>62</v>
      </c>
      <c r="D2" s="2" t="s">
        <v>62</v>
      </c>
      <c r="E2" s="2" t="s">
        <v>62</v>
      </c>
      <c r="F2" s="12">
        <v>64.709999999999994</v>
      </c>
      <c r="G2" s="3">
        <v>64.709999999999994</v>
      </c>
      <c r="H2" s="3">
        <v>58.82</v>
      </c>
      <c r="I2" s="3">
        <v>52.94</v>
      </c>
      <c r="J2" s="3">
        <v>54.29</v>
      </c>
      <c r="K2" s="3">
        <v>5</v>
      </c>
      <c r="L2" s="3">
        <v>4</v>
      </c>
      <c r="M2" s="3">
        <v>8</v>
      </c>
      <c r="N2" s="3">
        <v>5</v>
      </c>
      <c r="O2" s="3">
        <v>4.5</v>
      </c>
      <c r="P2" s="3">
        <v>4.5</v>
      </c>
      <c r="Q2" s="3">
        <v>0</v>
      </c>
      <c r="R2" s="3">
        <v>7</v>
      </c>
      <c r="S2" s="3">
        <v>9</v>
      </c>
      <c r="T2" s="3">
        <v>3</v>
      </c>
      <c r="U2" s="18">
        <f>(SUM(K2:T2)-SMALL(K2:T2,1))/(COUNT(K2:T2)-1)*10</f>
        <v>55.555555555555557</v>
      </c>
      <c r="V2" s="3">
        <v>70.2</v>
      </c>
      <c r="W2" s="3">
        <v>71.2</v>
      </c>
      <c r="X2" s="3">
        <v>93.6</v>
      </c>
      <c r="Y2" s="3">
        <v>94</v>
      </c>
      <c r="Z2" s="3">
        <v>91.4</v>
      </c>
      <c r="AA2" s="3">
        <v>98.1</v>
      </c>
      <c r="AB2" s="3">
        <v>99.4</v>
      </c>
      <c r="AC2" s="3">
        <v>0</v>
      </c>
      <c r="AD2" s="3">
        <v>96</v>
      </c>
      <c r="AE2" s="3">
        <v>89.5</v>
      </c>
      <c r="AF2" s="3">
        <v>97.5</v>
      </c>
      <c r="AG2" s="3">
        <v>100</v>
      </c>
      <c r="AH2" s="3">
        <v>100</v>
      </c>
      <c r="AI2" s="3">
        <v>100</v>
      </c>
      <c r="AJ2" s="48">
        <f>(SUM(V2:AI2)-SMALL(V2:AI2,1)-SMALL(V2:AI2,2))/(COUNT(V2:AI2)-2)</f>
        <v>94.225000000000009</v>
      </c>
      <c r="AK2" s="3">
        <v>60.7</v>
      </c>
      <c r="AL2" s="3">
        <v>66.7</v>
      </c>
      <c r="AM2" s="3">
        <v>0</v>
      </c>
      <c r="AN2" s="3">
        <v>86.7</v>
      </c>
      <c r="AO2" s="3">
        <v>83.3</v>
      </c>
      <c r="AP2" s="3">
        <v>90.3</v>
      </c>
      <c r="AQ2" s="3">
        <v>67.7</v>
      </c>
      <c r="AR2" s="3">
        <v>0</v>
      </c>
      <c r="AS2" s="3">
        <v>62.5</v>
      </c>
      <c r="AT2" s="3">
        <v>72.2</v>
      </c>
      <c r="AU2" s="3">
        <v>70</v>
      </c>
      <c r="AV2" s="3">
        <v>10</v>
      </c>
      <c r="AW2" s="3">
        <v>77.3</v>
      </c>
      <c r="AX2" s="3">
        <v>75</v>
      </c>
      <c r="AY2" s="21">
        <f>(SUM(AK2:AX2)-SMALL(AK2:AX2,1)-SMALL(AK2:AX2,2))/(COUNT(AK2:AX2)-2)</f>
        <v>68.533333333333346</v>
      </c>
      <c r="AZ2" s="56">
        <f>F2*0.15+G2*0.15+H2*0.15+I2*0.15+J2*0.25+U2*0.05+AJ2*0.05+AY2*0.05</f>
        <v>60.665194444444438</v>
      </c>
      <c r="BA2" s="24">
        <f>(SUM(F2:I2)-SMALL(F2:I2,1))/3*0.45+J2*0.4+U2*0.05+AJ2*0.05+AY2*0.05</f>
        <v>60.867694444444446</v>
      </c>
      <c r="BB2" s="50">
        <f>MAX(AZ2:BA2)</f>
        <v>60.867694444444446</v>
      </c>
      <c r="BC2" s="44" t="b">
        <f>COUNTIF(K2:T2, "=0")&lt;3</f>
        <v>1</v>
      </c>
      <c r="BD2" s="44" t="b">
        <f>COUNTIF(V2:AG2,"=0")&lt;3</f>
        <v>1</v>
      </c>
      <c r="BE2" s="44" t="b">
        <f>COUNTIF(AK2:AV2,"=0")&lt;3</f>
        <v>1</v>
      </c>
      <c r="BF2" s="44" t="b">
        <f>COUNTIF(F2:I2,"&gt;0")&gt;2</f>
        <v>1</v>
      </c>
      <c r="BG2" s="44" t="b">
        <f>AND(AX2&gt;0,AI2&gt;0)</f>
        <v>1</v>
      </c>
      <c r="BH2" s="34" t="b">
        <f>AND(BC2=TRUE,BD2=TRUE,BE2=TRUE,BF2=TRUE,BG2=TRUE)</f>
        <v>1</v>
      </c>
      <c r="BI2" s="36" t="str">
        <f>VLOOKUP(BB2,letter_grade,2)</f>
        <v>F</v>
      </c>
      <c r="BJ2" s="40" t="str">
        <f>IF(AND(BH2=TRUE,BI2="F"),"NC",BI2)</f>
        <v>NC</v>
      </c>
    </row>
    <row r="3" spans="1:63" ht="25.5" x14ac:dyDescent="0.2">
      <c r="A3" s="1">
        <v>2</v>
      </c>
      <c r="B3" s="2" t="s">
        <v>62</v>
      </c>
      <c r="C3" s="2" t="s">
        <v>62</v>
      </c>
      <c r="D3" s="2" t="s">
        <v>62</v>
      </c>
      <c r="E3" s="2" t="s">
        <v>62</v>
      </c>
      <c r="F3" s="3">
        <v>100</v>
      </c>
      <c r="G3" s="3">
        <v>100</v>
      </c>
      <c r="H3" s="3">
        <v>100</v>
      </c>
      <c r="I3" s="3">
        <v>100</v>
      </c>
      <c r="J3" s="3">
        <v>94.29</v>
      </c>
      <c r="K3" s="3">
        <v>9</v>
      </c>
      <c r="L3" s="3">
        <v>9</v>
      </c>
      <c r="M3" s="3">
        <v>9</v>
      </c>
      <c r="N3" s="3">
        <v>9.5</v>
      </c>
      <c r="O3" s="3">
        <v>4</v>
      </c>
      <c r="P3" s="3">
        <v>0</v>
      </c>
      <c r="Q3" s="3">
        <v>7</v>
      </c>
      <c r="R3" s="3">
        <v>0</v>
      </c>
      <c r="S3" s="4">
        <v>9.5</v>
      </c>
      <c r="T3" s="3">
        <v>10</v>
      </c>
      <c r="U3" s="18">
        <f>(SUM(K3:T3)-SMALL(K3:T3,1))/(COUNT(K3:T3)-1)*10</f>
        <v>74.444444444444443</v>
      </c>
      <c r="V3" s="3">
        <v>100</v>
      </c>
      <c r="W3" s="3">
        <v>98.7</v>
      </c>
      <c r="X3" s="3">
        <v>100</v>
      </c>
      <c r="Y3" s="3">
        <v>100</v>
      </c>
      <c r="Z3" s="3">
        <v>100</v>
      </c>
      <c r="AA3" s="3">
        <v>100</v>
      </c>
      <c r="AB3" s="3">
        <v>97.6</v>
      </c>
      <c r="AC3" s="3">
        <v>99.6</v>
      </c>
      <c r="AD3" s="3">
        <v>100</v>
      </c>
      <c r="AE3" s="3">
        <v>97.5</v>
      </c>
      <c r="AF3" s="3">
        <v>97.5</v>
      </c>
      <c r="AG3" s="3">
        <v>94.1</v>
      </c>
      <c r="AH3" s="3">
        <v>40.5</v>
      </c>
      <c r="AI3" s="3">
        <v>100</v>
      </c>
      <c r="AJ3" s="48">
        <f>(SUM(V3:AI3)-SMALL(V3:AI3,1)-SMALL(V3:AI3,2))/(COUNT(V3:AI3)-2)</f>
        <v>99.241666666666674</v>
      </c>
      <c r="AK3" s="3">
        <v>92.9</v>
      </c>
      <c r="AL3" s="3">
        <v>80</v>
      </c>
      <c r="AM3" s="3">
        <v>100</v>
      </c>
      <c r="AN3" s="3">
        <v>100</v>
      </c>
      <c r="AO3" s="3">
        <v>92.8</v>
      </c>
      <c r="AP3" s="3">
        <v>91.7</v>
      </c>
      <c r="AQ3" s="3">
        <v>84.3</v>
      </c>
      <c r="AR3" s="3">
        <v>90</v>
      </c>
      <c r="AS3" s="3">
        <v>97.5</v>
      </c>
      <c r="AT3" s="3">
        <v>80.599999999999994</v>
      </c>
      <c r="AU3" s="3">
        <v>80</v>
      </c>
      <c r="AV3" s="3">
        <v>30</v>
      </c>
      <c r="AW3" s="3">
        <v>0</v>
      </c>
      <c r="AX3" s="3">
        <v>100</v>
      </c>
      <c r="AY3" s="21">
        <f>(SUM(AK3:AX3)-SMALL(AK3:AX3,1)-SMALL(AK3:AX3,2))/(COUNT(AK3:AX3)-2)</f>
        <v>90.816666666666663</v>
      </c>
      <c r="AZ3" s="56">
        <f>F3*0.15+G3*0.15+H3*0.15+I3*0.15+J3*0.25+U3*0.05+AJ3*0.05+AY3*0.05</f>
        <v>96.797638888888912</v>
      </c>
      <c r="BA3" s="24">
        <f>(SUM(F3:I3)-SMALL(F3:I3,1))/3*0.45+J3*0.4+U3*0.05+AJ3*0.05+AY3*0.05</f>
        <v>95.941138888888915</v>
      </c>
      <c r="BB3" s="50">
        <f>MAX(AZ3:BA3)</f>
        <v>96.797638888888912</v>
      </c>
      <c r="BC3" s="44" t="b">
        <f>COUNTIF(K3:T3, "=0")&lt;3</f>
        <v>1</v>
      </c>
      <c r="BD3" s="44" t="b">
        <f>COUNTIF(V3:AG3,"=0")&lt;3</f>
        <v>1</v>
      </c>
      <c r="BE3" s="44" t="b">
        <f>COUNTIF(AK3:AV3,"=0")&lt;3</f>
        <v>1</v>
      </c>
      <c r="BF3" s="44" t="b">
        <f>COUNTIF(F3:I3,"&gt;0")&gt;2</f>
        <v>1</v>
      </c>
      <c r="BG3" s="44" t="b">
        <f>AND(AX3&gt;0,AI3&gt;0)</f>
        <v>1</v>
      </c>
      <c r="BH3" s="34" t="b">
        <f>AND(BC3=TRUE,BD3=TRUE,BE3=TRUE,BF3=TRUE,BG3=TRUE)</f>
        <v>1</v>
      </c>
      <c r="BI3" s="36" t="str">
        <f>VLOOKUP(BB3,letter_grade,2)</f>
        <v>A</v>
      </c>
      <c r="BJ3" s="40" t="str">
        <f>IF(AND(BH3=TRUE,BI3="F"),"NC",BI3)</f>
        <v>A</v>
      </c>
    </row>
    <row r="4" spans="1:63" ht="25.5" x14ac:dyDescent="0.2">
      <c r="A4" s="1">
        <v>3</v>
      </c>
      <c r="B4" s="2" t="s">
        <v>62</v>
      </c>
      <c r="C4" s="2" t="s">
        <v>62</v>
      </c>
      <c r="D4" s="2" t="s">
        <v>62</v>
      </c>
      <c r="E4" s="2" t="s">
        <v>62</v>
      </c>
      <c r="F4" s="3">
        <v>47.06</v>
      </c>
      <c r="G4" s="3">
        <v>94.12</v>
      </c>
      <c r="H4" s="3">
        <v>70.589999999999989</v>
      </c>
      <c r="I4" s="3">
        <v>82.35</v>
      </c>
      <c r="J4" s="3">
        <v>82.86</v>
      </c>
      <c r="K4" s="3">
        <v>9</v>
      </c>
      <c r="L4" s="3">
        <v>5</v>
      </c>
      <c r="M4" s="3">
        <v>5</v>
      </c>
      <c r="N4" s="3">
        <v>10</v>
      </c>
      <c r="O4" s="3">
        <v>1.5</v>
      </c>
      <c r="P4" s="3">
        <v>6</v>
      </c>
      <c r="Q4" s="3">
        <v>0</v>
      </c>
      <c r="R4" s="3">
        <v>7.5</v>
      </c>
      <c r="S4" s="4">
        <v>9</v>
      </c>
      <c r="T4" s="3">
        <v>1</v>
      </c>
      <c r="U4" s="18">
        <f>(SUM(K4:T4)-SMALL(K4:T4,1))/(COUNT(K4:T4)-1)*10</f>
        <v>60</v>
      </c>
      <c r="V4" s="3">
        <v>97.6</v>
      </c>
      <c r="W4" s="3">
        <v>97.4</v>
      </c>
      <c r="X4" s="3">
        <v>100</v>
      </c>
      <c r="Y4" s="3">
        <v>98.3</v>
      </c>
      <c r="Z4" s="3">
        <v>100</v>
      </c>
      <c r="AA4" s="3">
        <v>100</v>
      </c>
      <c r="AB4" s="3">
        <v>100</v>
      </c>
      <c r="AC4" s="3">
        <v>99.2</v>
      </c>
      <c r="AD4" s="3">
        <v>100</v>
      </c>
      <c r="AE4" s="3">
        <v>85.2</v>
      </c>
      <c r="AF4" s="3">
        <v>87.5</v>
      </c>
      <c r="AG4" s="3">
        <v>72.5</v>
      </c>
      <c r="AH4" s="3">
        <v>95.1</v>
      </c>
      <c r="AI4" s="3">
        <v>92.9</v>
      </c>
      <c r="AJ4" s="48">
        <f>(SUM(V4:AI4)-SMALL(V4:AI4,1)-SMALL(V4:AI4,2))/(COUNT(V4:AI4)-2)</f>
        <v>97.333333333333329</v>
      </c>
      <c r="AK4" s="3">
        <v>78.599999999999994</v>
      </c>
      <c r="AL4" s="3">
        <v>100</v>
      </c>
      <c r="AM4" s="3">
        <v>90.5</v>
      </c>
      <c r="AN4" s="3">
        <v>90</v>
      </c>
      <c r="AO4" s="3">
        <v>98.9</v>
      </c>
      <c r="AP4" s="3">
        <v>91.7</v>
      </c>
      <c r="AQ4" s="3">
        <v>76.3</v>
      </c>
      <c r="AR4" s="3">
        <v>100</v>
      </c>
      <c r="AS4" s="3">
        <v>100</v>
      </c>
      <c r="AT4" s="3">
        <v>83.3</v>
      </c>
      <c r="AU4" s="3">
        <v>0</v>
      </c>
      <c r="AV4" s="3">
        <v>86.7</v>
      </c>
      <c r="AW4" s="3">
        <v>81.8</v>
      </c>
      <c r="AX4" s="3">
        <v>76.7</v>
      </c>
      <c r="AY4" s="21">
        <f>(SUM(AK4:AX4)-SMALL(AK4:AX4,1)-SMALL(AK4:AX4,2))/(COUNT(AK4:AX4)-2)</f>
        <v>89.850000000000009</v>
      </c>
      <c r="AZ4" s="56">
        <f>F4*0.15+G4*0.15+H4*0.15+I4*0.15+J4*0.25+U4*0.05+AJ4*0.05+AY4*0.05</f>
        <v>77.192166666666679</v>
      </c>
      <c r="BA4" s="24">
        <f>(SUM(F4:I4)-SMALL(F4:I4,1))/3*0.45+J4*0.4+U4*0.05+AJ4*0.05+AY4*0.05</f>
        <v>82.562166666666684</v>
      </c>
      <c r="BB4" s="50">
        <f>MAX(AZ4:BA4)</f>
        <v>82.562166666666684</v>
      </c>
      <c r="BC4" s="44" t="b">
        <f>COUNTIF(K4:T4, "=0")&lt;3</f>
        <v>1</v>
      </c>
      <c r="BD4" s="44" t="b">
        <f>COUNTIF(V4:AG4,"=0")&lt;3</f>
        <v>1</v>
      </c>
      <c r="BE4" s="44" t="b">
        <f>COUNTIF(AK4:AV4,"=0")&lt;3</f>
        <v>1</v>
      </c>
      <c r="BF4" s="44" t="b">
        <f>COUNTIF(F4:I4,"&gt;0")&gt;2</f>
        <v>1</v>
      </c>
      <c r="BG4" s="44" t="b">
        <f>AND(AX4&gt;0,AI4&gt;0)</f>
        <v>1</v>
      </c>
      <c r="BH4" s="34" t="b">
        <f>AND(BC4=TRUE,BD4=TRUE,BE4=TRUE,BF4=TRUE,BG4=TRUE)</f>
        <v>1</v>
      </c>
      <c r="BI4" s="36" t="str">
        <f>VLOOKUP(BB4,letter_grade,2)</f>
        <v>B</v>
      </c>
      <c r="BJ4" s="40" t="str">
        <f>IF(AND(BH4=TRUE,BI4="F"),"NC",BI4)</f>
        <v>B</v>
      </c>
    </row>
    <row r="5" spans="1:63" ht="25.5" x14ac:dyDescent="0.2">
      <c r="A5" s="1">
        <v>4</v>
      </c>
      <c r="B5" s="2" t="s">
        <v>62</v>
      </c>
      <c r="C5" s="2" t="s">
        <v>62</v>
      </c>
      <c r="D5" s="2" t="s">
        <v>62</v>
      </c>
      <c r="E5" s="2" t="s">
        <v>62</v>
      </c>
      <c r="F5" s="3">
        <v>76.47</v>
      </c>
      <c r="G5" s="3">
        <v>82.35</v>
      </c>
      <c r="H5" s="3">
        <v>88.22999999999999</v>
      </c>
      <c r="I5" s="3">
        <v>76.47</v>
      </c>
      <c r="J5" s="3">
        <v>71.430000000000007</v>
      </c>
      <c r="K5" s="3">
        <v>5</v>
      </c>
      <c r="L5" s="3">
        <v>10</v>
      </c>
      <c r="M5" s="3">
        <v>7</v>
      </c>
      <c r="N5" s="3">
        <v>9.5</v>
      </c>
      <c r="O5" s="3">
        <v>6</v>
      </c>
      <c r="P5" s="3">
        <v>9.5</v>
      </c>
      <c r="Q5" s="3">
        <v>9.5</v>
      </c>
      <c r="R5" s="3">
        <v>7.5</v>
      </c>
      <c r="S5" s="3">
        <v>10</v>
      </c>
      <c r="T5" s="3">
        <v>10</v>
      </c>
      <c r="U5" s="18">
        <f>(SUM(K5:T5)-SMALL(K5:T5,1))/(COUNT(K5:T5)-1)*10</f>
        <v>87.777777777777786</v>
      </c>
      <c r="V5" s="3">
        <v>92.9</v>
      </c>
      <c r="W5" s="3">
        <v>84.8</v>
      </c>
      <c r="X5" s="3">
        <v>96.5</v>
      </c>
      <c r="Y5" s="3">
        <v>100</v>
      </c>
      <c r="Z5" s="3">
        <v>71</v>
      </c>
      <c r="AA5" s="3">
        <v>96.2</v>
      </c>
      <c r="AB5" s="3">
        <v>93.6</v>
      </c>
      <c r="AC5" s="3">
        <v>70.2</v>
      </c>
      <c r="AD5" s="3">
        <v>94.3</v>
      </c>
      <c r="AE5" s="3">
        <v>75.900000000000006</v>
      </c>
      <c r="AF5" s="3">
        <v>70</v>
      </c>
      <c r="AG5" s="3">
        <v>79.400000000000006</v>
      </c>
      <c r="AH5" s="3">
        <v>17.2</v>
      </c>
      <c r="AI5" s="3">
        <v>83.3</v>
      </c>
      <c r="AJ5" s="48">
        <f>(SUM(V5:AI5)-SMALL(V5:AI5,1)-SMALL(V5:AI5,2))/(COUNT(V5:AI5)-2)</f>
        <v>86.508333333333326</v>
      </c>
      <c r="AK5" s="3">
        <v>85.7</v>
      </c>
      <c r="AL5" s="3">
        <v>80</v>
      </c>
      <c r="AM5" s="3">
        <v>85.7</v>
      </c>
      <c r="AN5" s="3">
        <v>95</v>
      </c>
      <c r="AO5" s="3">
        <v>83.3</v>
      </c>
      <c r="AP5" s="3">
        <v>0</v>
      </c>
      <c r="AQ5" s="3">
        <v>78</v>
      </c>
      <c r="AR5" s="3">
        <v>0</v>
      </c>
      <c r="AS5" s="3">
        <v>87.5</v>
      </c>
      <c r="AT5" s="3">
        <v>68.5</v>
      </c>
      <c r="AU5" s="3">
        <v>65</v>
      </c>
      <c r="AV5" s="3">
        <v>70</v>
      </c>
      <c r="AW5" s="3">
        <v>0</v>
      </c>
      <c r="AX5" s="3">
        <v>75</v>
      </c>
      <c r="AY5" s="21">
        <f>(SUM(AK5:AX5)-SMALL(AK5:AX5,1)-SMALL(AK5:AX5,2))/(COUNT(AK5:AX5)-2)</f>
        <v>72.808333333333337</v>
      </c>
      <c r="AZ5" s="56">
        <f>F5*0.15+G5*0.15+H5*0.15+I5*0.15+J5*0.25+U5*0.05+AJ5*0.05+AY5*0.05</f>
        <v>78.740222222222229</v>
      </c>
      <c r="BA5" s="24">
        <f>(SUM(F5:I5)-SMALL(F5:I5,1))/3*0.45+J5*0.4+U5*0.05+AJ5*0.05+AY5*0.05</f>
        <v>77.984222222222229</v>
      </c>
      <c r="BB5" s="50">
        <f>MAX(AZ5:BA5)</f>
        <v>78.740222222222229</v>
      </c>
      <c r="BC5" s="44" t="b">
        <f>COUNTIF(K5:T5, "=0")&lt;3</f>
        <v>1</v>
      </c>
      <c r="BD5" s="44" t="b">
        <f>COUNTIF(V5:AG5,"=0")&lt;3</f>
        <v>1</v>
      </c>
      <c r="BE5" s="44" t="b">
        <f>COUNTIF(AK5:AV5,"=0")&lt;3</f>
        <v>1</v>
      </c>
      <c r="BF5" s="44" t="b">
        <f>COUNTIF(F5:I5,"&gt;0")&gt;2</f>
        <v>1</v>
      </c>
      <c r="BG5" s="44" t="b">
        <f>AND(AX5&gt;0,AI5&gt;0)</f>
        <v>1</v>
      </c>
      <c r="BH5" s="34" t="b">
        <f>AND(BC5=TRUE,BD5=TRUE,BE5=TRUE,BF5=TRUE,BG5=TRUE)</f>
        <v>1</v>
      </c>
      <c r="BI5" s="36" t="str">
        <f>VLOOKUP(BB5,letter_grade,2)</f>
        <v>C</v>
      </c>
      <c r="BJ5" s="40" t="str">
        <f>IF(AND(BH5=TRUE,BI5="F"),"NC",BI5)</f>
        <v>C</v>
      </c>
    </row>
    <row r="6" spans="1:63" ht="25.5" x14ac:dyDescent="0.2">
      <c r="A6" s="1">
        <v>5</v>
      </c>
      <c r="B6" s="2" t="s">
        <v>62</v>
      </c>
      <c r="C6" s="2" t="s">
        <v>62</v>
      </c>
      <c r="D6" s="2" t="s">
        <v>62</v>
      </c>
      <c r="E6" s="2" t="s">
        <v>62</v>
      </c>
      <c r="F6" s="3">
        <v>58.82</v>
      </c>
      <c r="G6" s="3">
        <v>64.709999999999994</v>
      </c>
      <c r="H6" s="3">
        <v>70.589999999999989</v>
      </c>
      <c r="I6" s="3">
        <v>35.29</v>
      </c>
      <c r="J6" s="3">
        <v>34.29</v>
      </c>
      <c r="K6" s="3">
        <v>4</v>
      </c>
      <c r="L6" s="3">
        <v>7</v>
      </c>
      <c r="M6" s="3">
        <v>6</v>
      </c>
      <c r="N6" s="3">
        <v>7.5</v>
      </c>
      <c r="O6" s="3">
        <v>3</v>
      </c>
      <c r="P6" s="3">
        <v>6.5</v>
      </c>
      <c r="Q6" s="3">
        <v>6</v>
      </c>
      <c r="R6" s="3">
        <v>4.5</v>
      </c>
      <c r="S6" s="3">
        <v>9</v>
      </c>
      <c r="T6" s="3">
        <v>7</v>
      </c>
      <c r="U6" s="18">
        <f>(SUM(K6:T6)-SMALL(K6:T6,1))/(COUNT(K6:T6)-1)*10</f>
        <v>63.888888888888893</v>
      </c>
      <c r="V6" s="3">
        <v>77.599999999999994</v>
      </c>
      <c r="W6" s="3">
        <v>70.5</v>
      </c>
      <c r="X6" s="3">
        <v>93</v>
      </c>
      <c r="Y6" s="3">
        <v>96.6</v>
      </c>
      <c r="Z6" s="3">
        <v>90.1</v>
      </c>
      <c r="AA6" s="3">
        <v>96.2</v>
      </c>
      <c r="AB6" s="3">
        <v>92.4</v>
      </c>
      <c r="AC6" s="3">
        <v>80.3</v>
      </c>
      <c r="AD6" s="3">
        <v>96</v>
      </c>
      <c r="AE6" s="3">
        <v>76.5</v>
      </c>
      <c r="AF6" s="3">
        <v>70</v>
      </c>
      <c r="AG6" s="3">
        <v>70.599999999999994</v>
      </c>
      <c r="AH6" s="3">
        <v>72.400000000000006</v>
      </c>
      <c r="AI6" s="3">
        <v>74</v>
      </c>
      <c r="AJ6" s="48">
        <f>(SUM(V6:AI6)-SMALL(V6:AI6,1)-SMALL(V6:AI6,2))/(COUNT(V6:AI6)-2)</f>
        <v>84.641666666666666</v>
      </c>
      <c r="AK6" s="3">
        <v>35.700000000000003</v>
      </c>
      <c r="AL6" s="3">
        <v>33.299999999999997</v>
      </c>
      <c r="AM6" s="3">
        <v>0</v>
      </c>
      <c r="AN6" s="3">
        <v>75</v>
      </c>
      <c r="AO6" s="3">
        <v>62.5</v>
      </c>
      <c r="AP6" s="3">
        <v>87.5</v>
      </c>
      <c r="AQ6" s="3">
        <v>0</v>
      </c>
      <c r="AR6" s="3">
        <v>85.6</v>
      </c>
      <c r="AS6" s="3">
        <v>100</v>
      </c>
      <c r="AT6" s="3">
        <v>66.7</v>
      </c>
      <c r="AU6" s="3">
        <v>0</v>
      </c>
      <c r="AV6" s="3">
        <v>25.1</v>
      </c>
      <c r="AW6" s="3">
        <v>40.9</v>
      </c>
      <c r="AX6" s="3">
        <v>0</v>
      </c>
      <c r="AY6" s="21">
        <f>(SUM(AK6:AX6)-SMALL(AK6:AX6,1)-SMALL(AK6:AX6,2))/(COUNT(AK6:AX6)-2)</f>
        <v>51.025000000000006</v>
      </c>
      <c r="AZ6" s="56">
        <f>F6*0.15+G6*0.15+H6*0.15+I6*0.15+J6*0.25+U6*0.05+AJ6*0.05+AY6*0.05</f>
        <v>52.961777777777776</v>
      </c>
      <c r="BA6" s="24">
        <f>(SUM(F6:I6)-SMALL(F6:I6,1))/3*0.45+J6*0.4+U6*0.05+AJ6*0.05+AY6*0.05</f>
        <v>52.811777777777785</v>
      </c>
      <c r="BB6" s="50">
        <f>MAX(AZ6:BA6)</f>
        <v>52.961777777777776</v>
      </c>
      <c r="BC6" s="44" t="b">
        <f>COUNTIF(K6:T6, "=0")&lt;3</f>
        <v>1</v>
      </c>
      <c r="BD6" s="44" t="b">
        <f>COUNTIF(V6:AG6,"=0")&lt;3</f>
        <v>1</v>
      </c>
      <c r="BE6" s="44" t="b">
        <f>COUNTIF(AK6:AV6,"=0")&lt;3</f>
        <v>0</v>
      </c>
      <c r="BF6" s="44" t="b">
        <f>COUNTIF(F6:I6,"&gt;0")&gt;2</f>
        <v>1</v>
      </c>
      <c r="BG6" s="44" t="b">
        <f>AND(AX6&gt;0,AI6&gt;0)</f>
        <v>0</v>
      </c>
      <c r="BH6" s="34" t="b">
        <f>AND(BC6=TRUE,BD6=TRUE,BE6=TRUE,BF6=TRUE,BG6=TRUE)</f>
        <v>0</v>
      </c>
      <c r="BI6" s="36" t="str">
        <f>VLOOKUP(BB6,letter_grade,2)</f>
        <v>F</v>
      </c>
      <c r="BJ6" s="40" t="str">
        <f>IF(AND(BH6=TRUE,BI6="F"),"NC",BI6)</f>
        <v>F</v>
      </c>
    </row>
    <row r="7" spans="1:63" x14ac:dyDescent="0.2">
      <c r="A7" s="13"/>
      <c r="B7" s="14"/>
      <c r="C7" s="14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6"/>
    </row>
    <row r="8" spans="1:63" x14ac:dyDescent="0.2">
      <c r="F8" s="7">
        <v>0</v>
      </c>
      <c r="G8" s="8" t="s">
        <v>58</v>
      </c>
    </row>
    <row r="9" spans="1:63" x14ac:dyDescent="0.2">
      <c r="F9" s="7">
        <v>69.5</v>
      </c>
      <c r="G9" s="8" t="s">
        <v>59</v>
      </c>
    </row>
    <row r="10" spans="1:63" x14ac:dyDescent="0.2">
      <c r="F10" s="7">
        <v>79.5</v>
      </c>
      <c r="G10" s="8" t="s">
        <v>60</v>
      </c>
    </row>
    <row r="11" spans="1:63" x14ac:dyDescent="0.2">
      <c r="F11" s="7">
        <v>89.5</v>
      </c>
      <c r="G11" s="8" t="s">
        <v>61</v>
      </c>
      <c r="BA11" s="58"/>
    </row>
    <row r="12" spans="1:63" x14ac:dyDescent="0.2">
      <c r="BA12" s="58"/>
    </row>
    <row r="13" spans="1:63" x14ac:dyDescent="0.2">
      <c r="BA13" s="58"/>
    </row>
    <row r="14" spans="1:63" x14ac:dyDescent="0.2">
      <c r="BA14" s="58"/>
    </row>
    <row r="16" spans="1:63" x14ac:dyDescent="0.2">
      <c r="F16" s="19" t="s">
        <v>74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30"/>
      <c r="BK16" s="19"/>
    </row>
    <row r="17" spans="6:65" x14ac:dyDescent="0.2">
      <c r="F17" s="45" t="s">
        <v>75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6"/>
      <c r="BK17" s="57"/>
      <c r="BL17" s="57"/>
      <c r="BM17" s="57"/>
    </row>
    <row r="18" spans="6:65" x14ac:dyDescent="0.2">
      <c r="F18" s="22" t="s">
        <v>76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9"/>
      <c r="BK18" s="22"/>
      <c r="BL18" s="22"/>
      <c r="BM18" s="22"/>
    </row>
    <row r="19" spans="6:65" x14ac:dyDescent="0.2">
      <c r="F19" s="53" t="s">
        <v>67</v>
      </c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4"/>
      <c r="BK19" s="53"/>
    </row>
    <row r="20" spans="6:65" x14ac:dyDescent="0.2">
      <c r="F20" s="25" t="s">
        <v>68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6"/>
      <c r="BK20" s="25"/>
    </row>
    <row r="21" spans="6:65" x14ac:dyDescent="0.2">
      <c r="F21" s="51" t="s">
        <v>69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2"/>
      <c r="BK21" s="51"/>
    </row>
    <row r="22" spans="6:65" x14ac:dyDescent="0.2">
      <c r="F22" s="41" t="s">
        <v>70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2"/>
      <c r="BK22" s="41"/>
    </row>
    <row r="23" spans="6:65" x14ac:dyDescent="0.2">
      <c r="F23" s="31" t="s">
        <v>71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2"/>
      <c r="BK23" s="31"/>
    </row>
    <row r="24" spans="6:65" x14ac:dyDescent="0.2">
      <c r="F24" s="27" t="s">
        <v>72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8"/>
      <c r="BK24" s="27"/>
    </row>
    <row r="25" spans="6:65" x14ac:dyDescent="0.2">
      <c r="F25" s="37" t="s">
        <v>73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8"/>
      <c r="BK25" s="37"/>
    </row>
  </sheetData>
  <sortState ref="A1:BT770">
    <sortCondition ref="A2:A770"/>
    <sortCondition ref="D2:D770"/>
    <sortCondition ref="E2:E770"/>
    <sortCondition ref="B2:B770"/>
  </sortState>
  <phoneticPr fontId="2" type="noConversion"/>
  <printOptions gridLines="1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Grade Book</vt:lpstr>
      <vt:lpstr>letter_grade</vt:lpstr>
      <vt:lpstr>'Grade Book'!Print_Titles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Muhs</dc:creator>
  <cp:lastModifiedBy>user</cp:lastModifiedBy>
  <cp:lastPrinted>2008-04-29T23:09:40Z</cp:lastPrinted>
  <dcterms:created xsi:type="dcterms:W3CDTF">2008-01-18T13:30:43Z</dcterms:created>
  <dcterms:modified xsi:type="dcterms:W3CDTF">2017-06-09T02:41:08Z</dcterms:modified>
</cp:coreProperties>
</file>