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917" activeTab="0"/>
  </bookViews>
  <sheets>
    <sheet name="Gold" sheetId="1" r:id="rId1"/>
    <sheet name="Oil" sheetId="2" r:id="rId2"/>
    <sheet name="Price1" sheetId="3" r:id="rId3"/>
    <sheet name="Price2" sheetId="4" r:id="rId4"/>
    <sheet name="Oil vs Gold" sheetId="5" r:id="rId5"/>
    <sheet name="Golv vs oil" sheetId="6" r:id="rId6"/>
    <sheet name="Time series" sheetId="7" r:id="rId7"/>
    <sheet name="Compare Method1" sheetId="8" r:id="rId8"/>
    <sheet name="Compare Method2" sheetId="9" r:id="rId9"/>
  </sheets>
  <definedNames/>
  <calcPr fullCalcOnLoad="1"/>
</workbook>
</file>

<file path=xl/sharedStrings.xml><?xml version="1.0" encoding="utf-8"?>
<sst xmlns="http://schemas.openxmlformats.org/spreadsheetml/2006/main" count="354" uniqueCount="126">
  <si>
    <t>Last</t>
  </si>
  <si>
    <t>Open</t>
  </si>
  <si>
    <t>High</t>
  </si>
  <si>
    <t>Low</t>
  </si>
  <si>
    <t>Vol.</t>
  </si>
  <si>
    <t>Change %</t>
  </si>
  <si>
    <t>Feb 27, 2015</t>
  </si>
  <si>
    <t>-</t>
  </si>
  <si>
    <t>Feb 26, 2015</t>
  </si>
  <si>
    <t>Feb 25, 2015</t>
  </si>
  <si>
    <t>Feb 24, 2015</t>
  </si>
  <si>
    <t>Feb 23, 2015</t>
  </si>
  <si>
    <t>Feb 22, 2015</t>
  </si>
  <si>
    <t>Feb 20, 2015</t>
  </si>
  <si>
    <t>Feb 19, 2015</t>
  </si>
  <si>
    <t>115.72K</t>
  </si>
  <si>
    <t>Feb 18, 2015</t>
  </si>
  <si>
    <t>121.13K</t>
  </si>
  <si>
    <t>Feb 17, 2015</t>
  </si>
  <si>
    <t>181.84K</t>
  </si>
  <si>
    <t>Feb 16, 2015</t>
  </si>
  <si>
    <t>Feb 15, 2015</t>
  </si>
  <si>
    <t>Feb 13, 2015</t>
  </si>
  <si>
    <t>96.37K</t>
  </si>
  <si>
    <t>Feb 12, 2015</t>
  </si>
  <si>
    <t>109.41K</t>
  </si>
  <si>
    <t>Feb 11, 2015</t>
  </si>
  <si>
    <t>116.28K</t>
  </si>
  <si>
    <t>Feb 10, 2015</t>
  </si>
  <si>
    <t>97.14K</t>
  </si>
  <si>
    <t>Feb 09, 2015</t>
  </si>
  <si>
    <t>92.65K</t>
  </si>
  <si>
    <t>Feb 08, 2015</t>
  </si>
  <si>
    <t>Feb 06, 2015</t>
  </si>
  <si>
    <t>205.10K</t>
  </si>
  <si>
    <t>Feb 05, 2015</t>
  </si>
  <si>
    <t>113.83K</t>
  </si>
  <si>
    <t>Feb 04, 2015</t>
  </si>
  <si>
    <t>136.18K</t>
  </si>
  <si>
    <t>Feb 03, 2015</t>
  </si>
  <si>
    <t>181.99K</t>
  </si>
  <si>
    <t>Feb 02, 2015</t>
  </si>
  <si>
    <t>119.88K</t>
  </si>
  <si>
    <t>Feb 01, 2015</t>
  </si>
  <si>
    <t>Jan 30, 2015</t>
  </si>
  <si>
    <t>163.88K</t>
  </si>
  <si>
    <t>Jan 29, 2015</t>
  </si>
  <si>
    <t>243.65K</t>
  </si>
  <si>
    <t>Jan 28, 2015</t>
  </si>
  <si>
    <t>150.97K</t>
  </si>
  <si>
    <t>Jan 27, 2015</t>
  </si>
  <si>
    <t>90.04K</t>
  </si>
  <si>
    <t>554.33K</t>
  </si>
  <si>
    <t>280.31K</t>
  </si>
  <si>
    <t>278.39K</t>
  </si>
  <si>
    <t>225.17K</t>
  </si>
  <si>
    <t>270.20K</t>
  </si>
  <si>
    <t>231.10K</t>
  </si>
  <si>
    <t>219.61K</t>
  </si>
  <si>
    <t>248.74K</t>
  </si>
  <si>
    <t>189.11K</t>
  </si>
  <si>
    <t>149.77K</t>
  </si>
  <si>
    <t>137.92K</t>
  </si>
  <si>
    <t>137.42K</t>
  </si>
  <si>
    <t>117.41K</t>
  </si>
  <si>
    <t>94.95K</t>
  </si>
  <si>
    <t>70.85K</t>
  </si>
  <si>
    <t>98.03K</t>
  </si>
  <si>
    <t>60.37K</t>
  </si>
  <si>
    <t>Gold</t>
  </si>
  <si>
    <t>Oil</t>
  </si>
  <si>
    <t>di</t>
  </si>
  <si>
    <t>d^</t>
  </si>
  <si>
    <t>Sd</t>
  </si>
  <si>
    <t>T(obs)</t>
  </si>
  <si>
    <t>n</t>
  </si>
  <si>
    <t>Item</t>
  </si>
  <si>
    <t>sqrt(n)</t>
  </si>
  <si>
    <t>T(0.95)</t>
  </si>
  <si>
    <t>Conclude</t>
  </si>
  <si>
    <t>No significant difference</t>
  </si>
  <si>
    <t>X1</t>
  </si>
  <si>
    <t>X2</t>
  </si>
  <si>
    <t>X1^</t>
  </si>
  <si>
    <t>X2^</t>
  </si>
  <si>
    <t>(X1 - X1^)^2</t>
  </si>
  <si>
    <t>(X1 - X1^)</t>
  </si>
  <si>
    <t>(X2 - X2^)</t>
  </si>
  <si>
    <t>(X2 - X2^)^2</t>
  </si>
  <si>
    <t>n1</t>
  </si>
  <si>
    <t>n2</t>
  </si>
  <si>
    <t>n1 + n2 - 2</t>
  </si>
  <si>
    <t>num</t>
  </si>
  <si>
    <t>SS1</t>
  </si>
  <si>
    <t>SS2</t>
  </si>
  <si>
    <t>SS1 + SS2</t>
  </si>
  <si>
    <t>denom</t>
  </si>
  <si>
    <t>S^2</t>
  </si>
  <si>
    <t>t</t>
  </si>
  <si>
    <t>Z</t>
  </si>
  <si>
    <t>df = 25, 95%</t>
  </si>
  <si>
    <t>mu1</t>
  </si>
  <si>
    <t>mu2</t>
  </si>
  <si>
    <t>(X1^ - X2^)</t>
  </si>
  <si>
    <t>(mu1 - mu1)</t>
  </si>
  <si>
    <t>A</t>
  </si>
  <si>
    <t>B</t>
  </si>
  <si>
    <t>(A - B)</t>
  </si>
  <si>
    <t>NUM</t>
  </si>
  <si>
    <t>1/n2</t>
  </si>
  <si>
    <t>1/n1</t>
  </si>
  <si>
    <t>(1/n1 + 1/n2)</t>
  </si>
  <si>
    <t>S(1/n1 + 1/n2)</t>
  </si>
  <si>
    <t>S</t>
  </si>
  <si>
    <t>DENOM</t>
  </si>
  <si>
    <t>Significant difference</t>
  </si>
  <si>
    <t>Not significant</t>
  </si>
  <si>
    <t>Y(t-1)</t>
  </si>
  <si>
    <t>Oil (t-1)</t>
  </si>
  <si>
    <t>Date</t>
  </si>
  <si>
    <t>Because there is a large difference between</t>
  </si>
  <si>
    <t>the actual price</t>
  </si>
  <si>
    <t>this type of comparison is not advisable.</t>
  </si>
  <si>
    <t>https://www.researchgate.net/post/Can_anyone_recommend_methods_for_analyzing_and_comparing_the_prices_of_gold_and_oil_in_a_crisis</t>
  </si>
  <si>
    <t>Email: Lecturepedia@gmail.com</t>
  </si>
  <si>
    <t>Dr. Paul LOUANGRATH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</si>
</sst>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00_-;\-* #,##0.000_-;_-* &quot;-&quot;??_-;_-@_-"/>
    <numFmt numFmtId="192" formatCode="_-* #,##0.0000_-;\-* #,##0.0000_-;_-* &quot;-&quot;??_-;_-@_-"/>
    <numFmt numFmtId="193" formatCode="_-* #,##0.0000_-;\-* #,##0.0000_-;_-* &quot;-&quot;????_-;_-@_-"/>
    <numFmt numFmtId="194" formatCode="_-* #,##0.00000_-;\-* #,##0.00000_-;_-* &quot;-&quot;??_-;_-@_-"/>
    <numFmt numFmtId="195" formatCode="_-* #,##0.000000_-;\-* #,##0.000000_-;_-* &quot;-&quot;??_-;_-@_-"/>
    <numFmt numFmtId="196" formatCode="_-* #,##0.0000000_-;\-* #,##0.0000000_-;_-* &quot;-&quot;??_-;_-@_-"/>
    <numFmt numFmtId="197" formatCode="_-* #,##0.00000000_-;\-* #,##0.00000000_-;_-* &quot;-&quot;??_-;_-@_-"/>
    <numFmt numFmtId="198" formatCode="_-* #,##0.000000000_-;\-* #,##0.000000000_-;_-* &quot;-&quot;??_-;_-@_-"/>
    <numFmt numFmtId="199" formatCode="_-* #,##0.0000000000_-;\-* #,##0.0000000000_-;_-* &quot;-&quot;??_-;_-@_-"/>
  </numFmts>
  <fonts count="10">
    <font>
      <sz val="10"/>
      <name val="Arial"/>
      <family val="0"/>
    </font>
    <font>
      <b/>
      <sz val="9"/>
      <color indexed="63"/>
      <name val="Inherit"/>
      <family val="0"/>
    </font>
    <font>
      <sz val="9"/>
      <color indexed="10"/>
      <name val="Inherit"/>
      <family val="0"/>
    </font>
    <font>
      <sz val="9"/>
      <color indexed="63"/>
      <name val="Inherit"/>
      <family val="0"/>
    </font>
    <font>
      <b/>
      <sz val="9"/>
      <color indexed="10"/>
      <name val="Inherit"/>
      <family val="0"/>
    </font>
    <font>
      <sz val="9"/>
      <color indexed="17"/>
      <name val="Inherit"/>
      <family val="0"/>
    </font>
    <font>
      <b/>
      <sz val="9"/>
      <color indexed="17"/>
      <name val="Inherit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ck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center" wrapText="1" readingOrder="1"/>
    </xf>
    <xf numFmtId="0" fontId="3" fillId="2" borderId="1" xfId="0" applyFont="1" applyFill="1" applyBorder="1" applyAlignment="1">
      <alignment horizontal="right" vertical="center" wrapText="1" readingOrder="1"/>
    </xf>
    <xf numFmtId="0" fontId="5" fillId="2" borderId="2" xfId="0" applyFont="1" applyFill="1" applyBorder="1" applyAlignment="1">
      <alignment horizontal="right" vertical="center" wrapText="1" readingOrder="1"/>
    </xf>
    <xf numFmtId="0" fontId="3" fillId="2" borderId="2" xfId="0" applyFont="1" applyFill="1" applyBorder="1" applyAlignment="1">
      <alignment horizontal="right" vertical="center" wrapText="1" readingOrder="1"/>
    </xf>
    <xf numFmtId="0" fontId="2" fillId="2" borderId="2" xfId="0" applyFont="1" applyFill="1" applyBorder="1" applyAlignment="1">
      <alignment horizontal="right" vertical="center" wrapText="1" readingOrder="1"/>
    </xf>
    <xf numFmtId="0" fontId="1" fillId="2" borderId="3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 readingOrder="1"/>
    </xf>
    <xf numFmtId="0" fontId="1" fillId="2" borderId="3" xfId="0" applyFont="1" applyFill="1" applyBorder="1" applyAlignment="1">
      <alignment horizontal="left" vertical="center" readingOrder="1"/>
    </xf>
    <xf numFmtId="43" fontId="0" fillId="0" borderId="0" xfId="15" applyAlignment="1">
      <alignment/>
    </xf>
    <xf numFmtId="192" fontId="0" fillId="2" borderId="5" xfId="15" applyNumberFormat="1" applyFill="1" applyBorder="1" applyAlignment="1">
      <alignment/>
    </xf>
    <xf numFmtId="192" fontId="4" fillId="2" borderId="6" xfId="15" applyNumberFormat="1" applyFont="1" applyFill="1" applyBorder="1" applyAlignment="1">
      <alignment horizontal="right" vertical="center" wrapText="1" readingOrder="1"/>
    </xf>
    <xf numFmtId="192" fontId="6" fillId="2" borderId="5" xfId="15" applyNumberFormat="1" applyFont="1" applyFill="1" applyBorder="1" applyAlignment="1">
      <alignment horizontal="right" vertical="center" wrapText="1" readingOrder="1"/>
    </xf>
    <xf numFmtId="192" fontId="4" fillId="2" borderId="5" xfId="15" applyNumberFormat="1" applyFont="1" applyFill="1" applyBorder="1" applyAlignment="1">
      <alignment horizontal="right" vertical="center" wrapText="1" readingOrder="1"/>
    </xf>
    <xf numFmtId="192" fontId="0" fillId="0" borderId="0" xfId="15" applyNumberFormat="1" applyAlignment="1">
      <alignment/>
    </xf>
    <xf numFmtId="192" fontId="0" fillId="2" borderId="5" xfId="15" applyNumberFormat="1" applyFont="1" applyFill="1" applyBorder="1" applyAlignment="1">
      <alignment/>
    </xf>
    <xf numFmtId="192" fontId="0" fillId="0" borderId="0" xfId="0" applyNumberFormat="1" applyAlignment="1">
      <alignment/>
    </xf>
    <xf numFmtId="43" fontId="0" fillId="0" borderId="0" xfId="15" applyFont="1" applyAlignment="1">
      <alignment/>
    </xf>
    <xf numFmtId="0" fontId="8" fillId="0" borderId="0" xfId="0" applyFont="1" applyAlignment="1">
      <alignment/>
    </xf>
    <xf numFmtId="192" fontId="0" fillId="0" borderId="0" xfId="15" applyNumberFormat="1" applyFont="1" applyAlignment="1">
      <alignment/>
    </xf>
    <xf numFmtId="194" fontId="0" fillId="0" borderId="0" xfId="0" applyNumberFormat="1" applyAlignment="1">
      <alignment/>
    </xf>
    <xf numFmtId="195" fontId="0" fillId="0" borderId="0" xfId="0" applyNumberFormat="1" applyAlignment="1">
      <alignment/>
    </xf>
    <xf numFmtId="195" fontId="7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43" fontId="7" fillId="0" borderId="0" xfId="15" applyFont="1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'Compare Method1'!$C$1</c:f>
              <c:strCache>
                <c:ptCount val="1"/>
                <c:pt idx="0">
                  <c:v>Gold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'Compare Method1'!$C$2:$C$27</c:f>
              <c:numCache>
                <c:ptCount val="26"/>
                <c:pt idx="0">
                  <c:v>-0.0002</c:v>
                </c:pt>
                <c:pt idx="1">
                  <c:v>0.0039</c:v>
                </c:pt>
                <c:pt idx="2">
                  <c:v>0.0006</c:v>
                </c:pt>
                <c:pt idx="3">
                  <c:v>0.0014</c:v>
                </c:pt>
                <c:pt idx="4">
                  <c:v>0.0007</c:v>
                </c:pt>
                <c:pt idx="5">
                  <c:v>-0.0022</c:v>
                </c:pt>
                <c:pt idx="6">
                  <c:v>-0.0022</c:v>
                </c:pt>
                <c:pt idx="7">
                  <c:v>0.0062</c:v>
                </c:pt>
                <c:pt idx="8">
                  <c:v>-0.007</c:v>
                </c:pt>
                <c:pt idx="9">
                  <c:v>-0.0188</c:v>
                </c:pt>
                <c:pt idx="10">
                  <c:v>0.0024</c:v>
                </c:pt>
                <c:pt idx="11">
                  <c:v>0.0014</c:v>
                </c:pt>
                <c:pt idx="12">
                  <c:v>0.0052</c:v>
                </c:pt>
                <c:pt idx="13">
                  <c:v>0.0009</c:v>
                </c:pt>
                <c:pt idx="14">
                  <c:v>-0.0102</c:v>
                </c:pt>
                <c:pt idx="15">
                  <c:v>-0.0075</c:v>
                </c:pt>
                <c:pt idx="16">
                  <c:v>0.0027</c:v>
                </c:pt>
                <c:pt idx="17">
                  <c:v>-0.0223</c:v>
                </c:pt>
                <c:pt idx="18">
                  <c:v>-0.0014</c:v>
                </c:pt>
                <c:pt idx="19">
                  <c:v>0.0033</c:v>
                </c:pt>
                <c:pt idx="20">
                  <c:v>-0.013</c:v>
                </c:pt>
                <c:pt idx="21">
                  <c:v>-0.0034</c:v>
                </c:pt>
                <c:pt idx="22">
                  <c:v>0.0186</c:v>
                </c:pt>
                <c:pt idx="23">
                  <c:v>-0.0243</c:v>
                </c:pt>
                <c:pt idx="24">
                  <c:v>-0.0044</c:v>
                </c:pt>
                <c:pt idx="25">
                  <c:v>0.0098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'Compare Method1'!$D$1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'Compare Method1'!$D$2:$D$27</c:f>
              <c:numCache>
                <c:ptCount val="26"/>
                <c:pt idx="0">
                  <c:v>-0.0007</c:v>
                </c:pt>
                <c:pt idx="1">
                  <c:v>-0.0401</c:v>
                </c:pt>
                <c:pt idx="2">
                  <c:v>0.0345</c:v>
                </c:pt>
                <c:pt idx="3">
                  <c:v>-0.003</c:v>
                </c:pt>
                <c:pt idx="4">
                  <c:v>-0.0205</c:v>
                </c:pt>
                <c:pt idx="5">
                  <c:v>-0.0082</c:v>
                </c:pt>
                <c:pt idx="6">
                  <c:v>-0.0197</c:v>
                </c:pt>
                <c:pt idx="7">
                  <c:v>-0.0187</c:v>
                </c:pt>
                <c:pt idx="8">
                  <c:v>-0.0271</c:v>
                </c:pt>
                <c:pt idx="9">
                  <c:v>0.0127</c:v>
                </c:pt>
                <c:pt idx="10">
                  <c:v>-0.0082</c:v>
                </c:pt>
                <c:pt idx="11">
                  <c:v>0.0072</c:v>
                </c:pt>
                <c:pt idx="12">
                  <c:v>0.0289</c:v>
                </c:pt>
                <c:pt idx="13">
                  <c:v>0.0478</c:v>
                </c:pt>
                <c:pt idx="14">
                  <c:v>-0.0226</c:v>
                </c:pt>
                <c:pt idx="15">
                  <c:v>-0.0511</c:v>
                </c:pt>
                <c:pt idx="16">
                  <c:v>0.0223</c:v>
                </c:pt>
                <c:pt idx="17">
                  <c:v>0.0232</c:v>
                </c:pt>
                <c:pt idx="18">
                  <c:v>0.0408</c:v>
                </c:pt>
                <c:pt idx="19">
                  <c:v>-0.0847</c:v>
                </c:pt>
                <c:pt idx="20">
                  <c:v>0.0676</c:v>
                </c:pt>
                <c:pt idx="21">
                  <c:v>0.0298</c:v>
                </c:pt>
                <c:pt idx="22">
                  <c:v>0.0815</c:v>
                </c:pt>
                <c:pt idx="23">
                  <c:v>0.0015</c:v>
                </c:pt>
                <c:pt idx="24">
                  <c:v>-0.0366</c:v>
                </c:pt>
                <c:pt idx="25">
                  <c:v>0.0233</c:v>
                </c:pt>
              </c:numCache>
            </c:numRef>
          </c:val>
          <c:smooth val="0"/>
        </c:ser>
        <c:marker val="1"/>
        <c:axId val="13105583"/>
        <c:axId val="50841384"/>
      </c:line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41384"/>
        <c:crosses val="autoZero"/>
        <c:auto val="1"/>
        <c:lblOffset val="100"/>
        <c:noMultiLvlLbl val="0"/>
      </c:catAx>
      <c:valAx>
        <c:axId val="508413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055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'Compare Method1'!$C$1</c:f>
              <c:strCache>
                <c:ptCount val="1"/>
                <c:pt idx="0">
                  <c:v>Gold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'Compare Method1'!$C$2:$C$27</c:f>
              <c:numCache>
                <c:ptCount val="26"/>
                <c:pt idx="0">
                  <c:v>-0.0002</c:v>
                </c:pt>
                <c:pt idx="1">
                  <c:v>0.0039</c:v>
                </c:pt>
                <c:pt idx="2">
                  <c:v>0.0006</c:v>
                </c:pt>
                <c:pt idx="3">
                  <c:v>0.0014</c:v>
                </c:pt>
                <c:pt idx="4">
                  <c:v>0.0007</c:v>
                </c:pt>
                <c:pt idx="5">
                  <c:v>-0.0022</c:v>
                </c:pt>
                <c:pt idx="6">
                  <c:v>-0.0022</c:v>
                </c:pt>
                <c:pt idx="7">
                  <c:v>0.0062</c:v>
                </c:pt>
                <c:pt idx="8">
                  <c:v>-0.007</c:v>
                </c:pt>
                <c:pt idx="9">
                  <c:v>-0.0188</c:v>
                </c:pt>
                <c:pt idx="10">
                  <c:v>0.0024</c:v>
                </c:pt>
                <c:pt idx="11">
                  <c:v>0.0014</c:v>
                </c:pt>
                <c:pt idx="12">
                  <c:v>0.0052</c:v>
                </c:pt>
                <c:pt idx="13">
                  <c:v>0.0009</c:v>
                </c:pt>
                <c:pt idx="14">
                  <c:v>-0.0102</c:v>
                </c:pt>
                <c:pt idx="15">
                  <c:v>-0.0075</c:v>
                </c:pt>
                <c:pt idx="16">
                  <c:v>0.0027</c:v>
                </c:pt>
                <c:pt idx="17">
                  <c:v>-0.0223</c:v>
                </c:pt>
                <c:pt idx="18">
                  <c:v>-0.0014</c:v>
                </c:pt>
                <c:pt idx="19">
                  <c:v>0.0033</c:v>
                </c:pt>
                <c:pt idx="20">
                  <c:v>-0.013</c:v>
                </c:pt>
                <c:pt idx="21">
                  <c:v>-0.0034</c:v>
                </c:pt>
                <c:pt idx="22">
                  <c:v>0.0186</c:v>
                </c:pt>
                <c:pt idx="23">
                  <c:v>-0.0243</c:v>
                </c:pt>
                <c:pt idx="24">
                  <c:v>-0.0044</c:v>
                </c:pt>
                <c:pt idx="25">
                  <c:v>0.0098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'Compare Method1'!$D$1</c:f>
              <c:strCache>
                <c:ptCount val="1"/>
                <c:pt idx="0">
                  <c:v>Oil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'Compare Method1'!$D$2:$D$27</c:f>
              <c:numCache>
                <c:ptCount val="26"/>
                <c:pt idx="0">
                  <c:v>-0.0007</c:v>
                </c:pt>
                <c:pt idx="1">
                  <c:v>-0.0401</c:v>
                </c:pt>
                <c:pt idx="2">
                  <c:v>0.0345</c:v>
                </c:pt>
                <c:pt idx="3">
                  <c:v>-0.003</c:v>
                </c:pt>
                <c:pt idx="4">
                  <c:v>-0.0205</c:v>
                </c:pt>
                <c:pt idx="5">
                  <c:v>-0.0082</c:v>
                </c:pt>
                <c:pt idx="6">
                  <c:v>-0.0197</c:v>
                </c:pt>
                <c:pt idx="7">
                  <c:v>-0.0187</c:v>
                </c:pt>
                <c:pt idx="8">
                  <c:v>-0.0271</c:v>
                </c:pt>
                <c:pt idx="9">
                  <c:v>0.0127</c:v>
                </c:pt>
                <c:pt idx="10">
                  <c:v>-0.0082</c:v>
                </c:pt>
                <c:pt idx="11">
                  <c:v>0.0072</c:v>
                </c:pt>
                <c:pt idx="12">
                  <c:v>0.0289</c:v>
                </c:pt>
                <c:pt idx="13">
                  <c:v>0.0478</c:v>
                </c:pt>
                <c:pt idx="14">
                  <c:v>-0.0226</c:v>
                </c:pt>
                <c:pt idx="15">
                  <c:v>-0.0511</c:v>
                </c:pt>
                <c:pt idx="16">
                  <c:v>0.0223</c:v>
                </c:pt>
                <c:pt idx="17">
                  <c:v>0.0232</c:v>
                </c:pt>
                <c:pt idx="18">
                  <c:v>0.0408</c:v>
                </c:pt>
                <c:pt idx="19">
                  <c:v>-0.0847</c:v>
                </c:pt>
                <c:pt idx="20">
                  <c:v>0.0676</c:v>
                </c:pt>
                <c:pt idx="21">
                  <c:v>0.0298</c:v>
                </c:pt>
                <c:pt idx="22">
                  <c:v>0.0815</c:v>
                </c:pt>
                <c:pt idx="23">
                  <c:v>0.0015</c:v>
                </c:pt>
                <c:pt idx="24">
                  <c:v>-0.0366</c:v>
                </c:pt>
                <c:pt idx="25">
                  <c:v>0.0233</c:v>
                </c:pt>
              </c:numCache>
            </c:numRef>
          </c:val>
          <c:smooth val="0"/>
        </c:ser>
        <c:marker val="1"/>
        <c:axId val="54919273"/>
        <c:axId val="24511410"/>
      </c:lineChart>
      <c:cat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11410"/>
        <c:crosses val="autoZero"/>
        <c:auto val="1"/>
        <c:lblOffset val="100"/>
        <c:noMultiLvlLbl val="0"/>
      </c:catAx>
      <c:valAx>
        <c:axId val="245114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192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9</xdr:row>
      <xdr:rowOff>66675</xdr:rowOff>
    </xdr:from>
    <xdr:to>
      <xdr:col>12</xdr:col>
      <xdr:colOff>457200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3152775" y="1628775"/>
        <a:ext cx="44577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1</xdr:row>
      <xdr:rowOff>9525</xdr:rowOff>
    </xdr:from>
    <xdr:to>
      <xdr:col>11</xdr:col>
      <xdr:colOff>295275</xdr:colOff>
      <xdr:row>14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180975"/>
          <a:ext cx="5610225" cy="2333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6</xdr:col>
      <xdr:colOff>476250</xdr:colOff>
      <xdr:row>3</xdr:row>
      <xdr:rowOff>47625</xdr:rowOff>
    </xdr:from>
    <xdr:ext cx="2076450" cy="200025"/>
    <xdr:sp>
      <xdr:nvSpPr>
        <xdr:cNvPr id="2" name="TextBox 3"/>
        <xdr:cNvSpPr txBox="1">
          <a:spLocks noChangeArrowheads="1"/>
        </xdr:cNvSpPr>
      </xdr:nvSpPr>
      <xdr:spPr>
        <a:xfrm>
          <a:off x="4133850" y="571500"/>
          <a:ext cx="2076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 SIGNIFICANT RELATIONSHIP.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2</xdr:row>
      <xdr:rowOff>76200</xdr:rowOff>
    </xdr:from>
    <xdr:to>
      <xdr:col>12</xdr:col>
      <xdr:colOff>0</xdr:colOff>
      <xdr:row>15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428625"/>
          <a:ext cx="5581650" cy="2266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7</xdr:col>
      <xdr:colOff>114300</xdr:colOff>
      <xdr:row>5</xdr:row>
      <xdr:rowOff>38100</xdr:rowOff>
    </xdr:from>
    <xdr:ext cx="2076450" cy="200025"/>
    <xdr:sp>
      <xdr:nvSpPr>
        <xdr:cNvPr id="2" name="TextBox 3"/>
        <xdr:cNvSpPr txBox="1">
          <a:spLocks noChangeArrowheads="1"/>
        </xdr:cNvSpPr>
      </xdr:nvSpPr>
      <xdr:spPr>
        <a:xfrm>
          <a:off x="4381500" y="904875"/>
          <a:ext cx="2076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 SIGNIFICANT RELATIONSHIP.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0</xdr:row>
      <xdr:rowOff>19050</xdr:rowOff>
    </xdr:from>
    <xdr:to>
      <xdr:col>13</xdr:col>
      <xdr:colOff>542925</xdr:colOff>
      <xdr:row>13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9050"/>
          <a:ext cx="56388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400050</xdr:colOff>
      <xdr:row>14</xdr:row>
      <xdr:rowOff>76200</xdr:rowOff>
    </xdr:from>
    <xdr:to>
      <xdr:col>13</xdr:col>
      <xdr:colOff>552450</xdr:colOff>
      <xdr:row>27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2486025"/>
          <a:ext cx="5638800" cy="2295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142875</xdr:rowOff>
    </xdr:from>
    <xdr:to>
      <xdr:col>12</xdr:col>
      <xdr:colOff>190500</xdr:colOff>
      <xdr:row>13</xdr:row>
      <xdr:rowOff>114300</xdr:rowOff>
    </xdr:to>
    <xdr:graphicFrame>
      <xdr:nvGraphicFramePr>
        <xdr:cNvPr id="1" name="Chart 2"/>
        <xdr:cNvGraphicFramePr/>
      </xdr:nvGraphicFramePr>
      <xdr:xfrm>
        <a:off x="3190875" y="495300"/>
        <a:ext cx="36004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8">
      <selection activeCell="A36" sqref="A36"/>
    </sheetView>
  </sheetViews>
  <sheetFormatPr defaultColWidth="9.140625" defaultRowHeight="12.75"/>
  <cols>
    <col min="1" max="1" width="11.28125" style="0" bestFit="1" customWidth="1"/>
    <col min="7" max="7" width="9.140625" style="15" customWidth="1"/>
  </cols>
  <sheetData>
    <row r="1" spans="1:7" ht="13.5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6" t="s">
        <v>69</v>
      </c>
    </row>
    <row r="2" spans="1:7" ht="14.25" thickBot="1" thickTop="1">
      <c r="A2" s="8" t="s">
        <v>6</v>
      </c>
      <c r="B2" s="1">
        <v>1209.9</v>
      </c>
      <c r="C2" s="2">
        <v>1210</v>
      </c>
      <c r="D2" s="2">
        <v>1211.5</v>
      </c>
      <c r="E2" s="2">
        <v>1209</v>
      </c>
      <c r="F2" s="2" t="s">
        <v>7</v>
      </c>
      <c r="G2" s="12">
        <v>-0.0002</v>
      </c>
    </row>
    <row r="3" spans="1:7" ht="13.5" thickBot="1">
      <c r="A3" s="9" t="s">
        <v>8</v>
      </c>
      <c r="B3" s="3">
        <v>1210.1</v>
      </c>
      <c r="C3" s="4">
        <v>1205.3</v>
      </c>
      <c r="D3" s="4">
        <v>1219.8</v>
      </c>
      <c r="E3" s="4">
        <v>1203.4</v>
      </c>
      <c r="F3" s="4" t="s">
        <v>7</v>
      </c>
      <c r="G3" s="13">
        <v>0.0039</v>
      </c>
    </row>
    <row r="4" spans="1:7" ht="13.5" thickBot="1">
      <c r="A4" s="9" t="s">
        <v>9</v>
      </c>
      <c r="B4" s="3">
        <v>1205.4</v>
      </c>
      <c r="C4" s="4">
        <v>1204.5</v>
      </c>
      <c r="D4" s="4">
        <v>1211.7</v>
      </c>
      <c r="E4" s="4">
        <v>1201</v>
      </c>
      <c r="F4" s="4" t="s">
        <v>7</v>
      </c>
      <c r="G4" s="13">
        <v>0.0006</v>
      </c>
    </row>
    <row r="5" spans="1:7" ht="13.5" thickBot="1">
      <c r="A5" s="9" t="s">
        <v>10</v>
      </c>
      <c r="B5" s="3">
        <v>1204.7</v>
      </c>
      <c r="C5" s="4">
        <v>1202.9</v>
      </c>
      <c r="D5" s="4">
        <v>1204.9</v>
      </c>
      <c r="E5" s="4">
        <v>1190.5</v>
      </c>
      <c r="F5" s="4" t="s">
        <v>7</v>
      </c>
      <c r="G5" s="13">
        <v>0.0014</v>
      </c>
    </row>
    <row r="6" spans="1:7" ht="13.5" thickBot="1">
      <c r="A6" s="9" t="s">
        <v>11</v>
      </c>
      <c r="B6" s="3">
        <v>1203</v>
      </c>
      <c r="C6" s="4">
        <v>1202</v>
      </c>
      <c r="D6" s="4">
        <v>1209.9</v>
      </c>
      <c r="E6" s="4">
        <v>1190.7</v>
      </c>
      <c r="F6" s="4" t="s">
        <v>7</v>
      </c>
      <c r="G6" s="13">
        <v>0.0007</v>
      </c>
    </row>
    <row r="7" spans="1:7" ht="13.5" thickBot="1">
      <c r="A7" s="9" t="s">
        <v>12</v>
      </c>
      <c r="B7" s="5">
        <v>1202.2</v>
      </c>
      <c r="C7" s="4">
        <v>1203.4</v>
      </c>
      <c r="D7" s="4">
        <v>1203.4</v>
      </c>
      <c r="E7" s="4">
        <v>1200.7</v>
      </c>
      <c r="F7" s="4" t="s">
        <v>7</v>
      </c>
      <c r="G7" s="14">
        <v>-0.0022</v>
      </c>
    </row>
    <row r="8" spans="1:7" ht="13.5" thickBot="1">
      <c r="A8" s="9" t="s">
        <v>13</v>
      </c>
      <c r="B8" s="5">
        <v>1204.9</v>
      </c>
      <c r="C8" s="4">
        <v>1208</v>
      </c>
      <c r="D8" s="4">
        <v>1215.3</v>
      </c>
      <c r="E8" s="4">
        <v>1197.7</v>
      </c>
      <c r="F8" s="4" t="s">
        <v>7</v>
      </c>
      <c r="G8" s="14">
        <v>-0.0022</v>
      </c>
    </row>
    <row r="9" spans="1:7" ht="13.5" thickBot="1">
      <c r="A9" s="9" t="s">
        <v>14</v>
      </c>
      <c r="B9" s="3">
        <v>1207.6</v>
      </c>
      <c r="C9" s="4">
        <v>1212.5</v>
      </c>
      <c r="D9" s="4">
        <v>1222.9</v>
      </c>
      <c r="E9" s="4">
        <v>1205.2</v>
      </c>
      <c r="F9" s="4" t="s">
        <v>15</v>
      </c>
      <c r="G9" s="13">
        <v>0.0062</v>
      </c>
    </row>
    <row r="10" spans="1:7" ht="13.5" thickBot="1">
      <c r="A10" s="9" t="s">
        <v>16</v>
      </c>
      <c r="B10" s="5">
        <v>1200.2</v>
      </c>
      <c r="C10" s="4">
        <v>1209.3</v>
      </c>
      <c r="D10" s="4">
        <v>1213.4</v>
      </c>
      <c r="E10" s="4">
        <v>1197.2</v>
      </c>
      <c r="F10" s="4" t="s">
        <v>17</v>
      </c>
      <c r="G10" s="14">
        <v>-0.007</v>
      </c>
    </row>
    <row r="11" spans="1:7" ht="13.5" thickBot="1">
      <c r="A11" s="9" t="s">
        <v>18</v>
      </c>
      <c r="B11" s="5">
        <v>1208.6</v>
      </c>
      <c r="C11" s="4">
        <v>1227.5</v>
      </c>
      <c r="D11" s="4">
        <v>1236.7</v>
      </c>
      <c r="E11" s="4">
        <v>1203.3</v>
      </c>
      <c r="F11" s="4" t="s">
        <v>19</v>
      </c>
      <c r="G11" s="14">
        <v>-0.0188</v>
      </c>
    </row>
    <row r="12" spans="1:7" ht="13.5" thickBot="1">
      <c r="A12" s="9" t="s">
        <v>20</v>
      </c>
      <c r="B12" s="3">
        <v>1231.7</v>
      </c>
      <c r="C12" s="4">
        <v>1228.7</v>
      </c>
      <c r="D12" s="4">
        <v>1236.4</v>
      </c>
      <c r="E12" s="4">
        <v>1228.5</v>
      </c>
      <c r="F12" s="4" t="s">
        <v>7</v>
      </c>
      <c r="G12" s="13">
        <v>0.0024</v>
      </c>
    </row>
    <row r="13" spans="1:7" ht="13.5" thickBot="1">
      <c r="A13" s="9" t="s">
        <v>21</v>
      </c>
      <c r="B13" s="3">
        <v>1228.8</v>
      </c>
      <c r="C13" s="4">
        <v>1228.2</v>
      </c>
      <c r="D13" s="4">
        <v>1229.3</v>
      </c>
      <c r="E13" s="4">
        <v>1227.8</v>
      </c>
      <c r="F13" s="4" t="s">
        <v>7</v>
      </c>
      <c r="G13" s="13">
        <v>0.0014</v>
      </c>
    </row>
    <row r="14" spans="1:7" ht="13.5" thickBot="1">
      <c r="A14" s="9" t="s">
        <v>22</v>
      </c>
      <c r="B14" s="3">
        <v>1227.1</v>
      </c>
      <c r="C14" s="4">
        <v>1223</v>
      </c>
      <c r="D14" s="4">
        <v>1234.9</v>
      </c>
      <c r="E14" s="4">
        <v>1222.5</v>
      </c>
      <c r="F14" s="4" t="s">
        <v>23</v>
      </c>
      <c r="G14" s="13">
        <v>0.0052</v>
      </c>
    </row>
    <row r="15" spans="1:7" ht="13.5" thickBot="1">
      <c r="A15" s="9" t="s">
        <v>24</v>
      </c>
      <c r="B15" s="3">
        <v>1220.7</v>
      </c>
      <c r="C15" s="4">
        <v>1218.3</v>
      </c>
      <c r="D15" s="4">
        <v>1232.8</v>
      </c>
      <c r="E15" s="4">
        <v>1218</v>
      </c>
      <c r="F15" s="4" t="s">
        <v>25</v>
      </c>
      <c r="G15" s="13">
        <v>0.0009</v>
      </c>
    </row>
    <row r="16" spans="1:7" ht="13.5" thickBot="1">
      <c r="A16" s="9" t="s">
        <v>26</v>
      </c>
      <c r="B16" s="5">
        <v>1219.6</v>
      </c>
      <c r="C16" s="4">
        <v>1234.1</v>
      </c>
      <c r="D16" s="4">
        <v>1238.7</v>
      </c>
      <c r="E16" s="4">
        <v>1216.5</v>
      </c>
      <c r="F16" s="4" t="s">
        <v>27</v>
      </c>
      <c r="G16" s="14">
        <v>-0.0102</v>
      </c>
    </row>
    <row r="17" spans="1:7" ht="13.5" thickBot="1">
      <c r="A17" s="9" t="s">
        <v>28</v>
      </c>
      <c r="B17" s="5">
        <v>1232.2</v>
      </c>
      <c r="C17" s="4">
        <v>1238.3</v>
      </c>
      <c r="D17" s="4">
        <v>1245.9</v>
      </c>
      <c r="E17" s="4">
        <v>1230.6</v>
      </c>
      <c r="F17" s="4" t="s">
        <v>29</v>
      </c>
      <c r="G17" s="14">
        <v>-0.0075</v>
      </c>
    </row>
    <row r="18" spans="1:7" ht="13.5" thickBot="1">
      <c r="A18" s="9" t="s">
        <v>30</v>
      </c>
      <c r="B18" s="3">
        <v>1241.5</v>
      </c>
      <c r="C18" s="4">
        <v>1235.9</v>
      </c>
      <c r="D18" s="4">
        <v>1243.6</v>
      </c>
      <c r="E18" s="4">
        <v>1234.4</v>
      </c>
      <c r="F18" s="4" t="s">
        <v>31</v>
      </c>
      <c r="G18" s="13">
        <v>0.0027</v>
      </c>
    </row>
    <row r="19" spans="1:7" ht="13.5" thickBot="1">
      <c r="A19" s="9" t="s">
        <v>32</v>
      </c>
      <c r="B19" s="3">
        <v>1238.1</v>
      </c>
      <c r="C19" s="4">
        <v>1236.1</v>
      </c>
      <c r="D19" s="4">
        <v>1239</v>
      </c>
      <c r="E19" s="4">
        <v>1234.5</v>
      </c>
      <c r="F19" s="4" t="s">
        <v>7</v>
      </c>
      <c r="G19" s="13">
        <v>0.0028</v>
      </c>
    </row>
    <row r="20" spans="1:7" ht="13.5" thickBot="1">
      <c r="A20" s="9" t="s">
        <v>33</v>
      </c>
      <c r="B20" s="5">
        <v>1234.6</v>
      </c>
      <c r="C20" s="4">
        <v>1266.4</v>
      </c>
      <c r="D20" s="4">
        <v>1269</v>
      </c>
      <c r="E20" s="4">
        <v>1228.2</v>
      </c>
      <c r="F20" s="4" t="s">
        <v>34</v>
      </c>
      <c r="G20" s="14">
        <v>-0.0223</v>
      </c>
    </row>
    <row r="21" spans="1:7" ht="13.5" thickBot="1">
      <c r="A21" s="9" t="s">
        <v>35</v>
      </c>
      <c r="B21" s="5">
        <v>1262.7</v>
      </c>
      <c r="C21" s="4">
        <v>1270.4</v>
      </c>
      <c r="D21" s="4">
        <v>1274.6</v>
      </c>
      <c r="E21" s="4">
        <v>1256.1</v>
      </c>
      <c r="F21" s="4" t="s">
        <v>36</v>
      </c>
      <c r="G21" s="14">
        <v>-0.0014</v>
      </c>
    </row>
    <row r="22" spans="1:7" ht="13.5" thickBot="1">
      <c r="A22" s="9" t="s">
        <v>37</v>
      </c>
      <c r="B22" s="3">
        <v>1264.5</v>
      </c>
      <c r="C22" s="4">
        <v>1261.5</v>
      </c>
      <c r="D22" s="4">
        <v>1273.3</v>
      </c>
      <c r="E22" s="4">
        <v>1256.9</v>
      </c>
      <c r="F22" s="4" t="s">
        <v>38</v>
      </c>
      <c r="G22" s="13">
        <v>0.0033</v>
      </c>
    </row>
    <row r="23" spans="1:7" ht="13.5" thickBot="1">
      <c r="A23" s="9" t="s">
        <v>39</v>
      </c>
      <c r="B23" s="5">
        <v>1260.3</v>
      </c>
      <c r="C23" s="4">
        <v>1275.6</v>
      </c>
      <c r="D23" s="4">
        <v>1286.5</v>
      </c>
      <c r="E23" s="4">
        <v>1255.8</v>
      </c>
      <c r="F23" s="4" t="s">
        <v>40</v>
      </c>
      <c r="G23" s="14">
        <v>-0.013</v>
      </c>
    </row>
    <row r="24" spans="1:7" ht="13.5" thickBot="1">
      <c r="A24" s="9" t="s">
        <v>41</v>
      </c>
      <c r="B24" s="5">
        <v>1276.9</v>
      </c>
      <c r="C24" s="4">
        <v>1283</v>
      </c>
      <c r="D24" s="4">
        <v>1283.9</v>
      </c>
      <c r="E24" s="4">
        <v>1266.5</v>
      </c>
      <c r="F24" s="4" t="s">
        <v>42</v>
      </c>
      <c r="G24" s="14">
        <v>-0.0034</v>
      </c>
    </row>
    <row r="25" spans="1:7" ht="13.5" thickBot="1">
      <c r="A25" s="9" t="s">
        <v>43</v>
      </c>
      <c r="B25" s="3">
        <v>1281.3</v>
      </c>
      <c r="C25" s="4">
        <v>1282.3</v>
      </c>
      <c r="D25" s="4">
        <v>1283.3</v>
      </c>
      <c r="E25" s="4">
        <v>1280.2</v>
      </c>
      <c r="F25" s="4" t="s">
        <v>7</v>
      </c>
      <c r="G25" s="13">
        <v>0.0016</v>
      </c>
    </row>
    <row r="26" spans="1:7" ht="13.5" thickBot="1">
      <c r="A26" s="9" t="s">
        <v>44</v>
      </c>
      <c r="B26" s="3">
        <v>1279.2</v>
      </c>
      <c r="C26" s="4">
        <v>1259</v>
      </c>
      <c r="D26" s="4">
        <v>1285.4</v>
      </c>
      <c r="E26" s="4">
        <v>1257.5</v>
      </c>
      <c r="F26" s="4" t="s">
        <v>45</v>
      </c>
      <c r="G26" s="13">
        <v>0.0186</v>
      </c>
    </row>
    <row r="27" spans="1:7" ht="13.5" thickBot="1">
      <c r="A27" s="9" t="s">
        <v>46</v>
      </c>
      <c r="B27" s="5">
        <v>1255.9</v>
      </c>
      <c r="C27" s="4">
        <v>1284</v>
      </c>
      <c r="D27" s="4">
        <v>1286.6</v>
      </c>
      <c r="E27" s="4">
        <v>1252.1</v>
      </c>
      <c r="F27" s="4" t="s">
        <v>47</v>
      </c>
      <c r="G27" s="14">
        <v>-0.0243</v>
      </c>
    </row>
    <row r="28" spans="1:7" ht="13.5" thickBot="1">
      <c r="A28" s="9" t="s">
        <v>48</v>
      </c>
      <c r="B28" s="5">
        <v>1287.2</v>
      </c>
      <c r="C28" s="4">
        <v>1293.5</v>
      </c>
      <c r="D28" s="4">
        <v>1294.6</v>
      </c>
      <c r="E28" s="4">
        <v>1280.2</v>
      </c>
      <c r="F28" s="4" t="s">
        <v>49</v>
      </c>
      <c r="G28" s="14">
        <v>-0.0044</v>
      </c>
    </row>
    <row r="29" spans="1:7" ht="12.75">
      <c r="A29" s="9" t="s">
        <v>50</v>
      </c>
      <c r="B29" s="3">
        <v>1292.9</v>
      </c>
      <c r="C29" s="4">
        <v>1281.9</v>
      </c>
      <c r="D29" s="4">
        <v>1298.6</v>
      </c>
      <c r="E29" s="4">
        <v>1273</v>
      </c>
      <c r="F29" s="4" t="s">
        <v>51</v>
      </c>
      <c r="G29" s="13">
        <v>0.0098</v>
      </c>
    </row>
    <row r="32" ht="12.75">
      <c r="A32" t="s">
        <v>123</v>
      </c>
    </row>
    <row r="34" ht="12.75">
      <c r="A34" t="s">
        <v>124</v>
      </c>
    </row>
    <row r="35" ht="12.75">
      <c r="A35" t="s">
        <v>125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7">
      <selection activeCell="A19" sqref="A19"/>
    </sheetView>
  </sheetViews>
  <sheetFormatPr defaultColWidth="9.140625" defaultRowHeight="12.75"/>
  <cols>
    <col min="7" max="7" width="9.140625" style="15" customWidth="1"/>
  </cols>
  <sheetData>
    <row r="1" spans="1:7" ht="13.5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1" t="s">
        <v>70</v>
      </c>
    </row>
    <row r="2" spans="1:7" ht="14.25" thickBot="1" thickTop="1">
      <c r="A2" s="8" t="s">
        <v>6</v>
      </c>
      <c r="B2" s="1">
        <v>48.83</v>
      </c>
      <c r="C2" s="2">
        <v>48.87</v>
      </c>
      <c r="D2" s="2">
        <v>48.95</v>
      </c>
      <c r="E2" s="2">
        <v>48.67</v>
      </c>
      <c r="F2" s="2" t="s">
        <v>7</v>
      </c>
      <c r="G2" s="12">
        <v>-0.0007</v>
      </c>
    </row>
    <row r="3" spans="1:7" ht="13.5" thickBot="1">
      <c r="A3" s="9" t="s">
        <v>8</v>
      </c>
      <c r="B3" s="5">
        <v>48.87</v>
      </c>
      <c r="C3" s="4">
        <v>50.92</v>
      </c>
      <c r="D3" s="4">
        <v>50.94</v>
      </c>
      <c r="E3" s="4">
        <v>47.84</v>
      </c>
      <c r="F3" s="4" t="s">
        <v>7</v>
      </c>
      <c r="G3" s="14">
        <v>-0.0401</v>
      </c>
    </row>
    <row r="4" spans="1:7" ht="13.5" thickBot="1">
      <c r="A4" s="9" t="s">
        <v>9</v>
      </c>
      <c r="B4" s="3">
        <v>50.91</v>
      </c>
      <c r="C4" s="4">
        <v>49.23</v>
      </c>
      <c r="D4" s="4">
        <v>51.22</v>
      </c>
      <c r="E4" s="4">
        <v>48.49</v>
      </c>
      <c r="F4" s="4" t="s">
        <v>7</v>
      </c>
      <c r="G4" s="13">
        <v>0.0345</v>
      </c>
    </row>
    <row r="5" spans="1:7" ht="13.5" thickBot="1">
      <c r="A5" s="9" t="s">
        <v>10</v>
      </c>
      <c r="B5" s="5">
        <v>49.21</v>
      </c>
      <c r="C5" s="4">
        <v>49.37</v>
      </c>
      <c r="D5" s="4">
        <v>50.3</v>
      </c>
      <c r="E5" s="4">
        <v>48.72</v>
      </c>
      <c r="F5" s="4" t="s">
        <v>7</v>
      </c>
      <c r="G5" s="14">
        <v>-0.003</v>
      </c>
    </row>
    <row r="6" spans="1:7" ht="13.5" thickBot="1">
      <c r="A6" s="9" t="s">
        <v>11</v>
      </c>
      <c r="B6" s="5">
        <v>49.36</v>
      </c>
      <c r="C6" s="4">
        <v>50.4</v>
      </c>
      <c r="D6" s="4">
        <v>50.97</v>
      </c>
      <c r="E6" s="4">
        <v>48.68</v>
      </c>
      <c r="F6" s="4" t="s">
        <v>7</v>
      </c>
      <c r="G6" s="14">
        <v>-0.0205</v>
      </c>
    </row>
    <row r="7" spans="1:7" ht="13.5" thickBot="1">
      <c r="A7" s="9" t="s">
        <v>12</v>
      </c>
      <c r="B7" s="5">
        <v>50.4</v>
      </c>
      <c r="C7" s="4">
        <v>50.73</v>
      </c>
      <c r="D7" s="4">
        <v>50.76</v>
      </c>
      <c r="E7" s="4">
        <v>50.27</v>
      </c>
      <c r="F7" s="4" t="s">
        <v>7</v>
      </c>
      <c r="G7" s="14">
        <v>-0.0082</v>
      </c>
    </row>
    <row r="8" spans="1:7" ht="13.5" thickBot="1">
      <c r="A8" s="9" t="s">
        <v>13</v>
      </c>
      <c r="B8" s="5">
        <v>50.81</v>
      </c>
      <c r="C8" s="4">
        <v>52.14</v>
      </c>
      <c r="D8" s="4">
        <v>52.49</v>
      </c>
      <c r="E8" s="4">
        <v>50.71</v>
      </c>
      <c r="F8" s="4" t="s">
        <v>7</v>
      </c>
      <c r="G8" s="14">
        <v>-0.0197</v>
      </c>
    </row>
    <row r="9" spans="1:7" ht="13.5" thickBot="1">
      <c r="A9" s="9" t="s">
        <v>14</v>
      </c>
      <c r="B9" s="5">
        <v>51.83</v>
      </c>
      <c r="C9" s="4">
        <v>51.25</v>
      </c>
      <c r="D9" s="4">
        <v>52.72</v>
      </c>
      <c r="E9" s="4">
        <v>49.82</v>
      </c>
      <c r="F9" s="4" t="s">
        <v>52</v>
      </c>
      <c r="G9" s="14">
        <v>-0.0187</v>
      </c>
    </row>
    <row r="10" spans="1:7" ht="13.5" thickBot="1">
      <c r="A10" s="9" t="s">
        <v>16</v>
      </c>
      <c r="B10" s="5">
        <v>52.82</v>
      </c>
      <c r="C10" s="4">
        <v>54.05</v>
      </c>
      <c r="D10" s="4">
        <v>54.22</v>
      </c>
      <c r="E10" s="4">
        <v>51</v>
      </c>
      <c r="F10" s="4" t="s">
        <v>53</v>
      </c>
      <c r="G10" s="14">
        <v>-0.0271</v>
      </c>
    </row>
    <row r="11" spans="1:7" ht="13.5" thickBot="1">
      <c r="A11" s="9" t="s">
        <v>18</v>
      </c>
      <c r="B11" s="3">
        <v>54.29</v>
      </c>
      <c r="C11" s="4">
        <v>53.5</v>
      </c>
      <c r="D11" s="4">
        <v>54.92</v>
      </c>
      <c r="E11" s="4">
        <v>51.64</v>
      </c>
      <c r="F11" s="4" t="s">
        <v>54</v>
      </c>
      <c r="G11" s="13">
        <v>0.0127</v>
      </c>
    </row>
    <row r="12" spans="1:7" ht="13.5" thickBot="1">
      <c r="A12" s="9" t="s">
        <v>20</v>
      </c>
      <c r="B12" s="5">
        <v>53.61</v>
      </c>
      <c r="C12" s="4">
        <v>54.04</v>
      </c>
      <c r="D12" s="4">
        <v>54.08</v>
      </c>
      <c r="E12" s="4">
        <v>52.92</v>
      </c>
      <c r="F12" s="4" t="s">
        <v>7</v>
      </c>
      <c r="G12" s="14">
        <v>-0.0082</v>
      </c>
    </row>
    <row r="13" spans="1:7" ht="13.5" thickBot="1">
      <c r="A13" s="9" t="s">
        <v>21</v>
      </c>
      <c r="B13" s="3">
        <v>54.06</v>
      </c>
      <c r="C13" s="4">
        <v>53.75</v>
      </c>
      <c r="D13" s="4">
        <v>54.42</v>
      </c>
      <c r="E13" s="4">
        <v>53.71</v>
      </c>
      <c r="F13" s="4" t="s">
        <v>7</v>
      </c>
      <c r="G13" s="13">
        <v>0.0072</v>
      </c>
    </row>
    <row r="14" spans="1:7" ht="13.5" thickBot="1">
      <c r="A14" s="9" t="s">
        <v>22</v>
      </c>
      <c r="B14" s="3">
        <v>53.67</v>
      </c>
      <c r="C14" s="4">
        <v>52.21</v>
      </c>
      <c r="D14" s="4">
        <v>54.35</v>
      </c>
      <c r="E14" s="4">
        <v>51.96</v>
      </c>
      <c r="F14" s="4" t="s">
        <v>55</v>
      </c>
      <c r="G14" s="13">
        <v>0.0289</v>
      </c>
    </row>
    <row r="15" spans="1:7" ht="13.5" thickBot="1">
      <c r="A15" s="9" t="s">
        <v>24</v>
      </c>
      <c r="B15" s="3">
        <v>52.16</v>
      </c>
      <c r="C15" s="4">
        <v>50.32</v>
      </c>
      <c r="D15" s="4">
        <v>52.52</v>
      </c>
      <c r="E15" s="4">
        <v>50.07</v>
      </c>
      <c r="F15" s="4" t="s">
        <v>56</v>
      </c>
      <c r="G15" s="13">
        <v>0.0478</v>
      </c>
    </row>
    <row r="16" spans="1:7" ht="13.5" thickBot="1">
      <c r="A16" s="9" t="s">
        <v>26</v>
      </c>
      <c r="B16" s="5">
        <v>49.78</v>
      </c>
      <c r="C16" s="4">
        <v>51.95</v>
      </c>
      <c r="D16" s="4">
        <v>52</v>
      </c>
      <c r="E16" s="4">
        <v>48.93</v>
      </c>
      <c r="F16" s="4" t="s">
        <v>57</v>
      </c>
      <c r="G16" s="14">
        <v>-0.0226</v>
      </c>
    </row>
    <row r="17" spans="1:7" ht="13.5" thickBot="1">
      <c r="A17" s="9" t="s">
        <v>28</v>
      </c>
      <c r="B17" s="5">
        <v>50.93</v>
      </c>
      <c r="C17" s="4">
        <v>53.25</v>
      </c>
      <c r="D17" s="4">
        <v>53.45</v>
      </c>
      <c r="E17" s="4">
        <v>50.75</v>
      </c>
      <c r="F17" s="4" t="s">
        <v>58</v>
      </c>
      <c r="G17" s="14">
        <v>-0.0511</v>
      </c>
    </row>
    <row r="18" spans="1:7" ht="13.5" thickBot="1">
      <c r="A18" s="9" t="s">
        <v>30</v>
      </c>
      <c r="B18" s="3">
        <v>53.67</v>
      </c>
      <c r="C18" s="4">
        <v>53.05</v>
      </c>
      <c r="D18" s="4">
        <v>54.71</v>
      </c>
      <c r="E18" s="4">
        <v>52.45</v>
      </c>
      <c r="F18" s="4" t="s">
        <v>59</v>
      </c>
      <c r="G18" s="13">
        <v>0.0223</v>
      </c>
    </row>
    <row r="19" spans="1:7" ht="13.5" thickBot="1">
      <c r="A19" s="9" t="s">
        <v>33</v>
      </c>
      <c r="B19" s="3">
        <v>52.5</v>
      </c>
      <c r="C19" s="4">
        <v>51.76</v>
      </c>
      <c r="D19" s="4">
        <v>53.98</v>
      </c>
      <c r="E19" s="4">
        <v>51.58</v>
      </c>
      <c r="F19" s="4" t="s">
        <v>60</v>
      </c>
      <c r="G19" s="13">
        <v>0.0232</v>
      </c>
    </row>
    <row r="20" spans="1:7" ht="13.5" thickBot="1">
      <c r="A20" s="9" t="s">
        <v>35</v>
      </c>
      <c r="B20" s="3">
        <v>51.31</v>
      </c>
      <c r="C20" s="4">
        <v>49.64</v>
      </c>
      <c r="D20" s="4">
        <v>52.92</v>
      </c>
      <c r="E20" s="4">
        <v>48.2</v>
      </c>
      <c r="F20" s="4" t="s">
        <v>61</v>
      </c>
      <c r="G20" s="13">
        <v>0.0408</v>
      </c>
    </row>
    <row r="21" spans="1:7" ht="13.5" thickBot="1">
      <c r="A21" s="9" t="s">
        <v>37</v>
      </c>
      <c r="B21" s="5">
        <v>49.3</v>
      </c>
      <c r="C21" s="4">
        <v>52.78</v>
      </c>
      <c r="D21" s="4">
        <v>53.38</v>
      </c>
      <c r="E21" s="4">
        <v>48.81</v>
      </c>
      <c r="F21" s="4" t="s">
        <v>62</v>
      </c>
      <c r="G21" s="14">
        <v>-0.0847</v>
      </c>
    </row>
    <row r="22" spans="1:7" ht="13.5" thickBot="1">
      <c r="A22" s="9" t="s">
        <v>39</v>
      </c>
      <c r="B22" s="3">
        <v>53.86</v>
      </c>
      <c r="C22" s="4">
        <v>50.62</v>
      </c>
      <c r="D22" s="4">
        <v>55.05</v>
      </c>
      <c r="E22" s="4">
        <v>50.56</v>
      </c>
      <c r="F22" s="4" t="s">
        <v>63</v>
      </c>
      <c r="G22" s="13">
        <v>0.0676</v>
      </c>
    </row>
    <row r="23" spans="1:7" ht="13.5" thickBot="1">
      <c r="A23" s="9" t="s">
        <v>41</v>
      </c>
      <c r="B23" s="3">
        <v>50.45</v>
      </c>
      <c r="C23" s="4">
        <v>48.62</v>
      </c>
      <c r="D23" s="4">
        <v>51.29</v>
      </c>
      <c r="E23" s="4">
        <v>47.46</v>
      </c>
      <c r="F23" s="4" t="s">
        <v>64</v>
      </c>
      <c r="G23" s="13">
        <v>0.0298</v>
      </c>
    </row>
    <row r="24" spans="1:7" ht="13.5" thickBot="1">
      <c r="A24" s="9" t="s">
        <v>44</v>
      </c>
      <c r="B24" s="3">
        <v>48.99</v>
      </c>
      <c r="C24" s="4">
        <v>45.37</v>
      </c>
      <c r="D24" s="4">
        <v>49.1</v>
      </c>
      <c r="E24" s="4">
        <v>45.07</v>
      </c>
      <c r="F24" s="4" t="s">
        <v>65</v>
      </c>
      <c r="G24" s="13">
        <v>0.0815</v>
      </c>
    </row>
    <row r="25" spans="1:7" ht="13.5" thickBot="1">
      <c r="A25" s="9" t="s">
        <v>46</v>
      </c>
      <c r="B25" s="3">
        <v>45.3</v>
      </c>
      <c r="C25" s="4">
        <v>45.04</v>
      </c>
      <c r="D25" s="4">
        <v>45.7</v>
      </c>
      <c r="E25" s="4">
        <v>44.37</v>
      </c>
      <c r="F25" s="4" t="s">
        <v>66</v>
      </c>
      <c r="G25" s="13">
        <v>0.0015</v>
      </c>
    </row>
    <row r="26" spans="1:7" ht="13.5" thickBot="1">
      <c r="A26" s="9" t="s">
        <v>48</v>
      </c>
      <c r="B26" s="5">
        <v>45.23</v>
      </c>
      <c r="C26" s="4">
        <v>46.59</v>
      </c>
      <c r="D26" s="4">
        <v>46.59</v>
      </c>
      <c r="E26" s="4">
        <v>44.89</v>
      </c>
      <c r="F26" s="4" t="s">
        <v>67</v>
      </c>
      <c r="G26" s="14">
        <v>-0.0366</v>
      </c>
    </row>
    <row r="27" spans="1:7" ht="12.75">
      <c r="A27" s="9" t="s">
        <v>50</v>
      </c>
      <c r="B27" s="3">
        <v>46.95</v>
      </c>
      <c r="C27" s="4">
        <v>45.86</v>
      </c>
      <c r="D27" s="4">
        <v>47.27</v>
      </c>
      <c r="E27" s="4">
        <v>45.57</v>
      </c>
      <c r="F27" s="4" t="s">
        <v>68</v>
      </c>
      <c r="G27" s="13">
        <v>0.0233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5" sqref="A15"/>
    </sheetView>
  </sheetViews>
  <sheetFormatPr defaultColWidth="9.140625" defaultRowHeight="12.75"/>
  <cols>
    <col min="1" max="1" width="4.57421875" style="0" bestFit="1" customWidth="1"/>
    <col min="5" max="5" width="11.28125" style="0" bestFit="1" customWidth="1"/>
  </cols>
  <sheetData>
    <row r="1" spans="1:12" ht="14.25" thickBot="1" thickTop="1">
      <c r="A1" t="s">
        <v>76</v>
      </c>
      <c r="B1" s="8" t="s">
        <v>119</v>
      </c>
      <c r="C1" t="s">
        <v>70</v>
      </c>
      <c r="D1" t="s">
        <v>69</v>
      </c>
      <c r="E1" t="s">
        <v>71</v>
      </c>
      <c r="F1" s="10" t="s">
        <v>72</v>
      </c>
      <c r="G1" s="10" t="s">
        <v>73</v>
      </c>
      <c r="H1" s="10" t="s">
        <v>75</v>
      </c>
      <c r="I1" s="10" t="s">
        <v>77</v>
      </c>
      <c r="J1" s="10" t="s">
        <v>74</v>
      </c>
      <c r="K1" s="18" t="s">
        <v>78</v>
      </c>
      <c r="L1" s="18" t="s">
        <v>79</v>
      </c>
    </row>
    <row r="2" spans="1:12" ht="14.25" thickBot="1" thickTop="1">
      <c r="A2">
        <v>1</v>
      </c>
      <c r="B2" s="9" t="s">
        <v>8</v>
      </c>
      <c r="C2" s="1">
        <v>48.83</v>
      </c>
      <c r="D2" s="1">
        <v>1209.9</v>
      </c>
      <c r="E2" s="17">
        <f>C2-D2</f>
        <v>-1161.0700000000002</v>
      </c>
      <c r="F2" s="10">
        <f>AVERAGE(E2:E27)</f>
        <v>-1182.8192307692307</v>
      </c>
      <c r="G2" s="10">
        <f>STDEV(E2:E27)</f>
        <v>30.55026781200161</v>
      </c>
      <c r="H2" s="10">
        <v>26</v>
      </c>
      <c r="I2" s="10">
        <f>SQRT(H2)</f>
        <v>5.0990195135927845</v>
      </c>
      <c r="J2" s="25">
        <f>F2/(G2/I2)</f>
        <v>-197.4194915690972</v>
      </c>
      <c r="K2">
        <v>1.71</v>
      </c>
      <c r="L2" s="19" t="s">
        <v>115</v>
      </c>
    </row>
    <row r="3" spans="1:12" ht="13.5" thickBot="1">
      <c r="A3">
        <v>2</v>
      </c>
      <c r="B3" s="9" t="s">
        <v>9</v>
      </c>
      <c r="C3" s="5">
        <v>48.87</v>
      </c>
      <c r="D3" s="3">
        <v>1210.1</v>
      </c>
      <c r="E3" s="17">
        <f aca="true" t="shared" si="0" ref="E3:E27">C3-D3</f>
        <v>-1161.23</v>
      </c>
      <c r="F3" s="10"/>
      <c r="G3" s="10"/>
      <c r="H3" s="10"/>
      <c r="I3" s="10"/>
      <c r="J3" s="10"/>
      <c r="L3" t="s">
        <v>120</v>
      </c>
    </row>
    <row r="4" spans="1:12" ht="13.5" thickBot="1">
      <c r="A4">
        <v>3</v>
      </c>
      <c r="B4" s="9" t="s">
        <v>10</v>
      </c>
      <c r="C4" s="3">
        <v>50.91</v>
      </c>
      <c r="D4" s="3">
        <v>1205.4</v>
      </c>
      <c r="E4" s="17">
        <f t="shared" si="0"/>
        <v>-1154.49</v>
      </c>
      <c r="F4" s="10"/>
      <c r="G4" s="10"/>
      <c r="H4" s="10"/>
      <c r="I4" s="10"/>
      <c r="J4" s="10"/>
      <c r="L4" t="s">
        <v>121</v>
      </c>
    </row>
    <row r="5" spans="1:12" ht="13.5" thickBot="1">
      <c r="A5">
        <v>4</v>
      </c>
      <c r="B5" s="9" t="s">
        <v>11</v>
      </c>
      <c r="C5" s="5">
        <v>49.21</v>
      </c>
      <c r="D5" s="3">
        <v>1204.7</v>
      </c>
      <c r="E5" s="17">
        <f t="shared" si="0"/>
        <v>-1155.49</v>
      </c>
      <c r="F5" s="10"/>
      <c r="G5" s="10"/>
      <c r="H5" s="10"/>
      <c r="I5" s="10"/>
      <c r="J5" s="10"/>
      <c r="L5" t="s">
        <v>122</v>
      </c>
    </row>
    <row r="6" spans="1:10" ht="13.5" thickBot="1">
      <c r="A6">
        <v>5</v>
      </c>
      <c r="B6" s="9" t="s">
        <v>12</v>
      </c>
      <c r="C6" s="5">
        <v>49.36</v>
      </c>
      <c r="D6" s="3">
        <v>1203</v>
      </c>
      <c r="E6" s="17">
        <f t="shared" si="0"/>
        <v>-1153.64</v>
      </c>
      <c r="F6" s="10"/>
      <c r="G6" s="10"/>
      <c r="H6" s="10"/>
      <c r="I6" s="10"/>
      <c r="J6" s="10"/>
    </row>
    <row r="7" spans="1:10" ht="13.5" thickBot="1">
      <c r="A7">
        <v>6</v>
      </c>
      <c r="B7" s="9" t="s">
        <v>13</v>
      </c>
      <c r="C7" s="5">
        <v>50.4</v>
      </c>
      <c r="D7" s="5">
        <v>1202.2</v>
      </c>
      <c r="E7" s="17">
        <f t="shared" si="0"/>
        <v>-1151.8</v>
      </c>
      <c r="F7" s="10"/>
      <c r="G7" s="10"/>
      <c r="H7" s="10"/>
      <c r="I7" s="10"/>
      <c r="J7" s="10"/>
    </row>
    <row r="8" spans="1:10" ht="13.5" thickBot="1">
      <c r="A8">
        <v>7</v>
      </c>
      <c r="B8" s="9" t="s">
        <v>14</v>
      </c>
      <c r="C8" s="5">
        <v>50.81</v>
      </c>
      <c r="D8" s="5">
        <v>1204.9</v>
      </c>
      <c r="E8" s="17">
        <f t="shared" si="0"/>
        <v>-1154.0900000000001</v>
      </c>
      <c r="F8" s="10"/>
      <c r="G8" s="10"/>
      <c r="H8" s="10"/>
      <c r="I8" s="10"/>
      <c r="J8" s="10"/>
    </row>
    <row r="9" spans="1:10" ht="13.5" thickBot="1">
      <c r="A9">
        <v>8</v>
      </c>
      <c r="B9" s="9" t="s">
        <v>16</v>
      </c>
      <c r="C9" s="5">
        <v>51.83</v>
      </c>
      <c r="D9" s="3">
        <v>1207.6</v>
      </c>
      <c r="E9" s="17">
        <f t="shared" si="0"/>
        <v>-1155.77</v>
      </c>
      <c r="F9" s="10"/>
      <c r="G9" s="10"/>
      <c r="H9" s="10"/>
      <c r="I9" s="10"/>
      <c r="J9" s="10"/>
    </row>
    <row r="10" spans="1:10" ht="13.5" thickBot="1">
      <c r="A10">
        <v>9</v>
      </c>
      <c r="B10" s="9" t="s">
        <v>18</v>
      </c>
      <c r="C10" s="5">
        <v>52.82</v>
      </c>
      <c r="D10" s="5">
        <v>1200.2</v>
      </c>
      <c r="E10" s="17">
        <f t="shared" si="0"/>
        <v>-1147.38</v>
      </c>
      <c r="F10" s="10"/>
      <c r="G10" s="10"/>
      <c r="H10" s="10"/>
      <c r="I10" s="10"/>
      <c r="J10" s="10"/>
    </row>
    <row r="11" spans="1:10" ht="13.5" thickBot="1">
      <c r="A11">
        <v>10</v>
      </c>
      <c r="B11" s="9" t="s">
        <v>20</v>
      </c>
      <c r="C11" s="3">
        <v>54.29</v>
      </c>
      <c r="D11" s="5">
        <v>1208.6</v>
      </c>
      <c r="E11" s="17">
        <f t="shared" si="0"/>
        <v>-1154.31</v>
      </c>
      <c r="F11" s="10"/>
      <c r="G11" s="10"/>
      <c r="H11" s="10"/>
      <c r="I11" s="10"/>
      <c r="J11" s="10"/>
    </row>
    <row r="12" spans="1:10" ht="13.5" thickBot="1">
      <c r="A12">
        <v>11</v>
      </c>
      <c r="B12" s="9" t="s">
        <v>21</v>
      </c>
      <c r="C12" s="5">
        <v>53.61</v>
      </c>
      <c r="D12" s="3">
        <v>1231.7</v>
      </c>
      <c r="E12" s="17">
        <f t="shared" si="0"/>
        <v>-1178.0900000000001</v>
      </c>
      <c r="F12" s="10"/>
      <c r="G12" s="10"/>
      <c r="H12" s="10"/>
      <c r="I12" s="10"/>
      <c r="J12" s="10"/>
    </row>
    <row r="13" spans="1:10" ht="13.5" thickBot="1">
      <c r="A13">
        <v>12</v>
      </c>
      <c r="B13" s="9" t="s">
        <v>22</v>
      </c>
      <c r="C13" s="3">
        <v>54.06</v>
      </c>
      <c r="D13" s="3">
        <v>1228.8</v>
      </c>
      <c r="E13" s="17">
        <f t="shared" si="0"/>
        <v>-1174.74</v>
      </c>
      <c r="F13" s="10"/>
      <c r="G13" s="10"/>
      <c r="H13" s="10"/>
      <c r="I13" s="10"/>
      <c r="J13" s="10"/>
    </row>
    <row r="14" spans="1:10" ht="13.5" thickBot="1">
      <c r="A14">
        <v>13</v>
      </c>
      <c r="B14" s="9" t="s">
        <v>24</v>
      </c>
      <c r="C14" s="3">
        <v>53.67</v>
      </c>
      <c r="D14" s="3">
        <v>1227.1</v>
      </c>
      <c r="E14" s="17">
        <f t="shared" si="0"/>
        <v>-1173.4299999999998</v>
      </c>
      <c r="F14" s="10"/>
      <c r="G14" s="10"/>
      <c r="H14" s="10"/>
      <c r="I14" s="10"/>
      <c r="J14" s="10"/>
    </row>
    <row r="15" spans="1:10" ht="13.5" thickBot="1">
      <c r="A15">
        <v>14</v>
      </c>
      <c r="B15" s="9" t="s">
        <v>26</v>
      </c>
      <c r="C15" s="3">
        <v>52.16</v>
      </c>
      <c r="D15" s="3">
        <v>1220.7</v>
      </c>
      <c r="E15" s="17">
        <f t="shared" si="0"/>
        <v>-1168.54</v>
      </c>
      <c r="F15" s="10"/>
      <c r="G15" s="10"/>
      <c r="H15" s="10"/>
      <c r="I15" s="10"/>
      <c r="J15" s="10"/>
    </row>
    <row r="16" spans="1:10" ht="13.5" thickBot="1">
      <c r="A16">
        <v>15</v>
      </c>
      <c r="B16" s="9" t="s">
        <v>28</v>
      </c>
      <c r="C16" s="5">
        <v>49.78</v>
      </c>
      <c r="D16" s="5">
        <v>1219.6</v>
      </c>
      <c r="E16" s="17">
        <f t="shared" si="0"/>
        <v>-1169.82</v>
      </c>
      <c r="F16" s="10"/>
      <c r="G16" s="10"/>
      <c r="H16" s="10"/>
      <c r="I16" s="10"/>
      <c r="J16" s="10"/>
    </row>
    <row r="17" spans="1:10" ht="13.5" thickBot="1">
      <c r="A17">
        <v>16</v>
      </c>
      <c r="B17" s="9" t="s">
        <v>30</v>
      </c>
      <c r="C17" s="5">
        <v>50.93</v>
      </c>
      <c r="D17" s="5">
        <v>1232.2</v>
      </c>
      <c r="E17" s="17">
        <f t="shared" si="0"/>
        <v>-1181.27</v>
      </c>
      <c r="F17" s="10"/>
      <c r="G17" s="10"/>
      <c r="H17" s="10"/>
      <c r="I17" s="10"/>
      <c r="J17" s="10"/>
    </row>
    <row r="18" spans="1:10" ht="13.5" thickBot="1">
      <c r="A18">
        <v>17</v>
      </c>
      <c r="B18" s="9" t="s">
        <v>33</v>
      </c>
      <c r="C18" s="3">
        <v>53.67</v>
      </c>
      <c r="D18" s="3">
        <v>1241.5</v>
      </c>
      <c r="E18" s="17">
        <f t="shared" si="0"/>
        <v>-1187.83</v>
      </c>
      <c r="F18" s="10"/>
      <c r="G18" s="10"/>
      <c r="H18" s="10"/>
      <c r="I18" s="10"/>
      <c r="J18" s="10"/>
    </row>
    <row r="19" spans="1:10" ht="13.5" thickBot="1">
      <c r="A19">
        <v>18</v>
      </c>
      <c r="B19" s="9" t="s">
        <v>35</v>
      </c>
      <c r="C19" s="3">
        <v>52.5</v>
      </c>
      <c r="D19" s="5">
        <v>1234.6</v>
      </c>
      <c r="E19" s="17">
        <f t="shared" si="0"/>
        <v>-1182.1</v>
      </c>
      <c r="F19" s="10"/>
      <c r="G19" s="10"/>
      <c r="H19" s="10"/>
      <c r="I19" s="10"/>
      <c r="J19" s="10"/>
    </row>
    <row r="20" spans="1:10" ht="13.5" thickBot="1">
      <c r="A20">
        <v>19</v>
      </c>
      <c r="B20" s="9" t="s">
        <v>37</v>
      </c>
      <c r="C20" s="3">
        <v>51.31</v>
      </c>
      <c r="D20" s="5">
        <v>1262.7</v>
      </c>
      <c r="E20" s="17">
        <f t="shared" si="0"/>
        <v>-1211.39</v>
      </c>
      <c r="F20" s="10"/>
      <c r="G20" s="10"/>
      <c r="H20" s="10"/>
      <c r="I20" s="10"/>
      <c r="J20" s="10"/>
    </row>
    <row r="21" spans="1:10" ht="13.5" thickBot="1">
      <c r="A21">
        <v>20</v>
      </c>
      <c r="B21" s="9" t="s">
        <v>39</v>
      </c>
      <c r="C21" s="5">
        <v>49.3</v>
      </c>
      <c r="D21" s="3">
        <v>1264.5</v>
      </c>
      <c r="E21" s="17">
        <f t="shared" si="0"/>
        <v>-1215.2</v>
      </c>
      <c r="F21" s="10"/>
      <c r="G21" s="10"/>
      <c r="H21" s="10"/>
      <c r="I21" s="10"/>
      <c r="J21" s="10"/>
    </row>
    <row r="22" spans="1:10" ht="13.5" thickBot="1">
      <c r="A22">
        <v>21</v>
      </c>
      <c r="B22" s="9" t="s">
        <v>41</v>
      </c>
      <c r="C22" s="3">
        <v>53.86</v>
      </c>
      <c r="D22" s="5">
        <v>1260.3</v>
      </c>
      <c r="E22" s="17">
        <f t="shared" si="0"/>
        <v>-1206.44</v>
      </c>
      <c r="F22" s="10"/>
      <c r="G22" s="10"/>
      <c r="H22" s="10"/>
      <c r="I22" s="10"/>
      <c r="J22" s="10"/>
    </row>
    <row r="23" spans="1:10" ht="13.5" thickBot="1">
      <c r="A23">
        <v>22</v>
      </c>
      <c r="B23" s="9" t="s">
        <v>44</v>
      </c>
      <c r="C23" s="3">
        <v>50.45</v>
      </c>
      <c r="D23" s="5">
        <v>1276.9</v>
      </c>
      <c r="E23" s="17">
        <f t="shared" si="0"/>
        <v>-1226.45</v>
      </c>
      <c r="F23" s="10"/>
      <c r="G23" s="10"/>
      <c r="H23" s="10"/>
      <c r="I23" s="10"/>
      <c r="J23" s="10"/>
    </row>
    <row r="24" spans="1:10" ht="13.5" thickBot="1">
      <c r="A24">
        <v>23</v>
      </c>
      <c r="B24" s="9" t="s">
        <v>46</v>
      </c>
      <c r="C24" s="3">
        <v>48.99</v>
      </c>
      <c r="D24" s="3">
        <v>1279.2</v>
      </c>
      <c r="E24" s="17">
        <f t="shared" si="0"/>
        <v>-1230.21</v>
      </c>
      <c r="F24" s="10"/>
      <c r="G24" s="10"/>
      <c r="H24" s="10"/>
      <c r="I24" s="10"/>
      <c r="J24" s="10"/>
    </row>
    <row r="25" spans="1:10" ht="13.5" thickBot="1">
      <c r="A25">
        <v>24</v>
      </c>
      <c r="B25" s="9" t="s">
        <v>48</v>
      </c>
      <c r="C25" s="3">
        <v>45.3</v>
      </c>
      <c r="D25" s="5">
        <v>1255.9</v>
      </c>
      <c r="E25" s="17">
        <f t="shared" si="0"/>
        <v>-1210.6000000000001</v>
      </c>
      <c r="F25" s="10"/>
      <c r="G25" s="10"/>
      <c r="H25" s="10"/>
      <c r="I25" s="10"/>
      <c r="J25" s="10"/>
    </row>
    <row r="26" spans="1:10" ht="13.5" thickBot="1">
      <c r="A26">
        <v>25</v>
      </c>
      <c r="B26" s="9" t="s">
        <v>50</v>
      </c>
      <c r="C26" s="5">
        <v>45.23</v>
      </c>
      <c r="D26" s="5">
        <v>1287.2</v>
      </c>
      <c r="E26" s="17">
        <f t="shared" si="0"/>
        <v>-1241.97</v>
      </c>
      <c r="F26" s="10"/>
      <c r="G26" s="10"/>
      <c r="H26" s="10"/>
      <c r="I26" s="10"/>
      <c r="J26" s="10"/>
    </row>
    <row r="27" spans="1:10" ht="13.5" thickBot="1">
      <c r="A27">
        <v>26</v>
      </c>
      <c r="B27" s="9" t="s">
        <v>50</v>
      </c>
      <c r="C27" s="3">
        <v>46.95</v>
      </c>
      <c r="D27" s="3">
        <v>1292.9</v>
      </c>
      <c r="E27" s="17">
        <f t="shared" si="0"/>
        <v>-1245.95</v>
      </c>
      <c r="F27" s="10"/>
      <c r="G27" s="10"/>
      <c r="H27" s="10"/>
      <c r="I27" s="10"/>
      <c r="J27" s="10"/>
    </row>
    <row r="28" spans="2:4" ht="12.75">
      <c r="B28" s="9"/>
      <c r="D28" s="3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34">
      <selection activeCell="F43" sqref="F43"/>
    </sheetView>
  </sheetViews>
  <sheetFormatPr defaultColWidth="9.140625" defaultRowHeight="12.75"/>
  <cols>
    <col min="1" max="1" width="11.57421875" style="0" bestFit="1" customWidth="1"/>
    <col min="2" max="2" width="11.28125" style="0" bestFit="1" customWidth="1"/>
    <col min="3" max="3" width="12.28125" style="15" bestFit="1" customWidth="1"/>
    <col min="4" max="4" width="15.140625" style="15" bestFit="1" customWidth="1"/>
    <col min="7" max="7" width="11.7109375" style="0" bestFit="1" customWidth="1"/>
    <col min="8" max="8" width="11.28125" style="0" bestFit="1" customWidth="1"/>
    <col min="10" max="10" width="14.421875" style="0" bestFit="1" customWidth="1"/>
  </cols>
  <sheetData>
    <row r="1" spans="3:4" ht="13.5" thickBot="1">
      <c r="C1" s="20" t="s">
        <v>81</v>
      </c>
      <c r="D1" s="20" t="s">
        <v>82</v>
      </c>
    </row>
    <row r="2" spans="1:10" ht="13.5" thickBot="1">
      <c r="A2" t="s">
        <v>76</v>
      </c>
      <c r="B2" s="6" t="s">
        <v>0</v>
      </c>
      <c r="C2" s="16" t="s">
        <v>69</v>
      </c>
      <c r="D2" s="11" t="s">
        <v>70</v>
      </c>
      <c r="E2" t="s">
        <v>83</v>
      </c>
      <c r="F2" t="s">
        <v>86</v>
      </c>
      <c r="G2" t="s">
        <v>85</v>
      </c>
      <c r="H2" t="s">
        <v>84</v>
      </c>
      <c r="I2" t="s">
        <v>87</v>
      </c>
      <c r="J2" t="s">
        <v>88</v>
      </c>
    </row>
    <row r="3" spans="1:10" ht="14.25" thickBot="1" thickTop="1">
      <c r="A3">
        <v>1</v>
      </c>
      <c r="B3" s="8" t="s">
        <v>6</v>
      </c>
      <c r="C3" s="1">
        <v>48.83</v>
      </c>
      <c r="D3" s="1">
        <v>1209.9</v>
      </c>
      <c r="E3" s="17">
        <f>AVERAGE(C3:C28)</f>
        <v>50.734615384615374</v>
      </c>
      <c r="F3" s="17">
        <f>C3-E3</f>
        <v>-1.9046153846153757</v>
      </c>
      <c r="G3" s="22">
        <f>F3^2</f>
        <v>3.6275597633135757</v>
      </c>
      <c r="H3" s="17">
        <f>AVERAGE(D3:D28)</f>
        <v>1233.5538461538463</v>
      </c>
      <c r="I3" s="17">
        <f>D3-H3</f>
        <v>-23.65384615384619</v>
      </c>
      <c r="J3" s="21">
        <f>I3^2</f>
        <v>559.5044378698242</v>
      </c>
    </row>
    <row r="4" spans="1:10" ht="13.5" thickBot="1">
      <c r="A4">
        <v>2</v>
      </c>
      <c r="B4" s="9" t="s">
        <v>8</v>
      </c>
      <c r="C4" s="5">
        <v>48.87</v>
      </c>
      <c r="D4" s="3">
        <v>1210.1</v>
      </c>
      <c r="E4" s="17">
        <f>E3</f>
        <v>50.734615384615374</v>
      </c>
      <c r="F4" s="17">
        <f aca="true" t="shared" si="0" ref="F4:F28">C4-E4</f>
        <v>-1.8646153846153766</v>
      </c>
      <c r="G4" s="22">
        <f aca="true" t="shared" si="1" ref="G4:G28">F4^2</f>
        <v>3.476790532544349</v>
      </c>
      <c r="H4" s="17">
        <f>H3</f>
        <v>1233.5538461538463</v>
      </c>
      <c r="I4" s="17">
        <f aca="true" t="shared" si="2" ref="I4:I28">D4-H4</f>
        <v>-23.45384615384637</v>
      </c>
      <c r="J4" s="21">
        <f aca="true" t="shared" si="3" ref="J4:J28">I4^2</f>
        <v>550.0828994082942</v>
      </c>
    </row>
    <row r="5" spans="1:10" ht="13.5" thickBot="1">
      <c r="A5">
        <v>3</v>
      </c>
      <c r="B5" s="9" t="s">
        <v>9</v>
      </c>
      <c r="C5" s="3">
        <v>50.91</v>
      </c>
      <c r="D5" s="3">
        <v>1205.4</v>
      </c>
      <c r="E5" s="17">
        <f aca="true" t="shared" si="4" ref="E5:E28">E4</f>
        <v>50.734615384615374</v>
      </c>
      <c r="F5" s="17">
        <f t="shared" si="0"/>
        <v>0.17538461538462258</v>
      </c>
      <c r="G5" s="22">
        <f t="shared" si="1"/>
        <v>0.03075976331361199</v>
      </c>
      <c r="H5" s="17">
        <f aca="true" t="shared" si="5" ref="H5:H28">H4</f>
        <v>1233.5538461538463</v>
      </c>
      <c r="I5" s="17">
        <f t="shared" si="2"/>
        <v>-28.15384615384619</v>
      </c>
      <c r="J5" s="21">
        <f t="shared" si="3"/>
        <v>792.6390532544399</v>
      </c>
    </row>
    <row r="6" spans="1:10" ht="13.5" thickBot="1">
      <c r="A6">
        <v>4</v>
      </c>
      <c r="B6" s="9" t="s">
        <v>10</v>
      </c>
      <c r="C6" s="5">
        <v>49.21</v>
      </c>
      <c r="D6" s="3">
        <v>1204.7</v>
      </c>
      <c r="E6" s="17">
        <f t="shared" si="4"/>
        <v>50.734615384615374</v>
      </c>
      <c r="F6" s="17">
        <f t="shared" si="0"/>
        <v>-1.5246153846153732</v>
      </c>
      <c r="G6" s="22">
        <f t="shared" si="1"/>
        <v>2.324452071005882</v>
      </c>
      <c r="H6" s="17">
        <f t="shared" si="5"/>
        <v>1233.5538461538463</v>
      </c>
      <c r="I6" s="17">
        <f t="shared" si="2"/>
        <v>-28.853846153846234</v>
      </c>
      <c r="J6" s="21">
        <f t="shared" si="3"/>
        <v>832.5444378698271</v>
      </c>
    </row>
    <row r="7" spans="1:10" ht="13.5" thickBot="1">
      <c r="A7">
        <v>5</v>
      </c>
      <c r="B7" s="9" t="s">
        <v>11</v>
      </c>
      <c r="C7" s="5">
        <v>49.36</v>
      </c>
      <c r="D7" s="3">
        <v>1203</v>
      </c>
      <c r="E7" s="17">
        <f t="shared" si="4"/>
        <v>50.734615384615374</v>
      </c>
      <c r="F7" s="17">
        <f t="shared" si="0"/>
        <v>-1.3746153846153746</v>
      </c>
      <c r="G7" s="22">
        <f t="shared" si="1"/>
        <v>1.8895674556212743</v>
      </c>
      <c r="H7" s="17">
        <f t="shared" si="5"/>
        <v>1233.5538461538463</v>
      </c>
      <c r="I7" s="17">
        <f t="shared" si="2"/>
        <v>-30.55384615384628</v>
      </c>
      <c r="J7" s="21">
        <f t="shared" si="3"/>
        <v>933.5375147929071</v>
      </c>
    </row>
    <row r="8" spans="1:10" ht="13.5" thickBot="1">
      <c r="A8">
        <v>6</v>
      </c>
      <c r="B8" s="9" t="s">
        <v>12</v>
      </c>
      <c r="C8" s="5">
        <v>50.4</v>
      </c>
      <c r="D8" s="5">
        <v>1202.2</v>
      </c>
      <c r="E8" s="17">
        <f t="shared" si="4"/>
        <v>50.734615384615374</v>
      </c>
      <c r="F8" s="17">
        <f t="shared" si="0"/>
        <v>-0.33461538461537543</v>
      </c>
      <c r="G8" s="22">
        <f t="shared" si="1"/>
        <v>0.11196745562129563</v>
      </c>
      <c r="H8" s="17">
        <f t="shared" si="5"/>
        <v>1233.5538461538463</v>
      </c>
      <c r="I8" s="17">
        <f t="shared" si="2"/>
        <v>-31.353846153846234</v>
      </c>
      <c r="J8" s="21">
        <f t="shared" si="3"/>
        <v>983.0636686390583</v>
      </c>
    </row>
    <row r="9" spans="1:10" ht="13.5" thickBot="1">
      <c r="A9">
        <v>7</v>
      </c>
      <c r="B9" s="9" t="s">
        <v>13</v>
      </c>
      <c r="C9" s="5">
        <v>50.81</v>
      </c>
      <c r="D9" s="5">
        <v>1204.9</v>
      </c>
      <c r="E9" s="17">
        <f t="shared" si="4"/>
        <v>50.734615384615374</v>
      </c>
      <c r="F9" s="17">
        <f t="shared" si="0"/>
        <v>0.07538461538462826</v>
      </c>
      <c r="G9" s="22">
        <f t="shared" si="1"/>
        <v>0.005682840236688332</v>
      </c>
      <c r="H9" s="17">
        <f t="shared" si="5"/>
        <v>1233.5538461538463</v>
      </c>
      <c r="I9" s="17">
        <f t="shared" si="2"/>
        <v>-28.65384615384619</v>
      </c>
      <c r="J9" s="21">
        <f t="shared" si="3"/>
        <v>821.0428994082861</v>
      </c>
    </row>
    <row r="10" spans="1:10" ht="13.5" thickBot="1">
      <c r="A10">
        <v>8</v>
      </c>
      <c r="B10" s="9" t="s">
        <v>14</v>
      </c>
      <c r="C10" s="5">
        <v>51.83</v>
      </c>
      <c r="D10" s="3">
        <v>1207.6</v>
      </c>
      <c r="E10" s="17">
        <f t="shared" si="4"/>
        <v>50.734615384615374</v>
      </c>
      <c r="F10" s="17">
        <f t="shared" si="0"/>
        <v>1.0953846153846243</v>
      </c>
      <c r="G10" s="22">
        <f t="shared" si="1"/>
        <v>1.1998674556213214</v>
      </c>
      <c r="H10" s="17">
        <f t="shared" si="5"/>
        <v>1233.5538461538463</v>
      </c>
      <c r="I10" s="17">
        <f t="shared" si="2"/>
        <v>-25.95384615384637</v>
      </c>
      <c r="J10" s="21">
        <f t="shared" si="3"/>
        <v>673.6021301775261</v>
      </c>
    </row>
    <row r="11" spans="1:10" ht="13.5" thickBot="1">
      <c r="A11">
        <v>9</v>
      </c>
      <c r="B11" s="9" t="s">
        <v>16</v>
      </c>
      <c r="C11" s="5">
        <v>52.82</v>
      </c>
      <c r="D11" s="5">
        <v>1200.2</v>
      </c>
      <c r="E11" s="17">
        <f t="shared" si="4"/>
        <v>50.734615384615374</v>
      </c>
      <c r="F11" s="17">
        <f t="shared" si="0"/>
        <v>2.0853846153846263</v>
      </c>
      <c r="G11" s="22">
        <f t="shared" si="1"/>
        <v>4.3488289940828855</v>
      </c>
      <c r="H11" s="17">
        <f t="shared" si="5"/>
        <v>1233.5538461538463</v>
      </c>
      <c r="I11" s="17">
        <f t="shared" si="2"/>
        <v>-33.353846153846234</v>
      </c>
      <c r="J11" s="21">
        <f t="shared" si="3"/>
        <v>1112.4790532544432</v>
      </c>
    </row>
    <row r="12" spans="1:10" ht="13.5" thickBot="1">
      <c r="A12">
        <v>10</v>
      </c>
      <c r="B12" s="9" t="s">
        <v>18</v>
      </c>
      <c r="C12" s="3">
        <v>54.29</v>
      </c>
      <c r="D12" s="5">
        <v>1208.6</v>
      </c>
      <c r="E12" s="17">
        <f t="shared" si="4"/>
        <v>50.734615384615374</v>
      </c>
      <c r="F12" s="17">
        <f t="shared" si="0"/>
        <v>3.555384615384625</v>
      </c>
      <c r="G12" s="22">
        <f t="shared" si="1"/>
        <v>12.640759763313678</v>
      </c>
      <c r="H12" s="17">
        <f t="shared" si="5"/>
        <v>1233.5538461538463</v>
      </c>
      <c r="I12" s="17">
        <f t="shared" si="2"/>
        <v>-24.95384615384637</v>
      </c>
      <c r="J12" s="21">
        <f t="shared" si="3"/>
        <v>622.6944378698333</v>
      </c>
    </row>
    <row r="13" spans="1:10" ht="13.5" thickBot="1">
      <c r="A13">
        <v>11</v>
      </c>
      <c r="B13" s="9" t="s">
        <v>20</v>
      </c>
      <c r="C13" s="5">
        <v>53.61</v>
      </c>
      <c r="D13" s="3">
        <v>1231.7</v>
      </c>
      <c r="E13" s="17">
        <f t="shared" si="4"/>
        <v>50.734615384615374</v>
      </c>
      <c r="F13" s="17">
        <f t="shared" si="0"/>
        <v>2.8753846153846254</v>
      </c>
      <c r="G13" s="22">
        <f t="shared" si="1"/>
        <v>8.26783668639059</v>
      </c>
      <c r="H13" s="17">
        <f t="shared" si="5"/>
        <v>1233.5538461538463</v>
      </c>
      <c r="I13" s="17">
        <f t="shared" si="2"/>
        <v>-1.8538461538462343</v>
      </c>
      <c r="J13" s="21">
        <f t="shared" si="3"/>
        <v>3.4367455621304757</v>
      </c>
    </row>
    <row r="14" spans="1:10" ht="13.5" thickBot="1">
      <c r="A14">
        <v>12</v>
      </c>
      <c r="B14" s="9" t="s">
        <v>21</v>
      </c>
      <c r="C14" s="3">
        <v>54.06</v>
      </c>
      <c r="D14" s="3">
        <v>1228.8</v>
      </c>
      <c r="E14" s="17">
        <f t="shared" si="4"/>
        <v>50.734615384615374</v>
      </c>
      <c r="F14" s="17">
        <f t="shared" si="0"/>
        <v>3.3253846153846283</v>
      </c>
      <c r="G14" s="22">
        <f t="shared" si="1"/>
        <v>11.058182840236771</v>
      </c>
      <c r="H14" s="17">
        <f t="shared" si="5"/>
        <v>1233.5538461538463</v>
      </c>
      <c r="I14" s="17">
        <f t="shared" si="2"/>
        <v>-4.753846153846325</v>
      </c>
      <c r="J14" s="21">
        <f t="shared" si="3"/>
        <v>22.5990532544395</v>
      </c>
    </row>
    <row r="15" spans="1:10" ht="13.5" thickBot="1">
      <c r="A15">
        <v>13</v>
      </c>
      <c r="B15" s="9" t="s">
        <v>22</v>
      </c>
      <c r="C15" s="3">
        <v>53.67</v>
      </c>
      <c r="D15" s="3">
        <v>1227.1</v>
      </c>
      <c r="E15" s="17">
        <f t="shared" si="4"/>
        <v>50.734615384615374</v>
      </c>
      <c r="F15" s="17">
        <f t="shared" si="0"/>
        <v>2.9353846153846277</v>
      </c>
      <c r="G15" s="22">
        <f t="shared" si="1"/>
        <v>8.616482840236758</v>
      </c>
      <c r="H15" s="17">
        <f t="shared" si="5"/>
        <v>1233.5538461538463</v>
      </c>
      <c r="I15" s="17">
        <f t="shared" si="2"/>
        <v>-6.453846153846371</v>
      </c>
      <c r="J15" s="21">
        <f t="shared" si="3"/>
        <v>41.65213017751759</v>
      </c>
    </row>
    <row r="16" spans="1:10" ht="13.5" thickBot="1">
      <c r="A16">
        <v>14</v>
      </c>
      <c r="B16" s="9" t="s">
        <v>24</v>
      </c>
      <c r="C16" s="3">
        <v>52.16</v>
      </c>
      <c r="D16" s="3">
        <v>1220.7</v>
      </c>
      <c r="E16" s="17">
        <f t="shared" si="4"/>
        <v>50.734615384615374</v>
      </c>
      <c r="F16" s="17">
        <f t="shared" si="0"/>
        <v>1.4253846153846226</v>
      </c>
      <c r="G16" s="22">
        <f t="shared" si="1"/>
        <v>2.0317213017751685</v>
      </c>
      <c r="H16" s="17">
        <f t="shared" si="5"/>
        <v>1233.5538461538463</v>
      </c>
      <c r="I16" s="17">
        <f t="shared" si="2"/>
        <v>-12.853846153846234</v>
      </c>
      <c r="J16" s="21">
        <f t="shared" si="3"/>
        <v>165.22136094674764</v>
      </c>
    </row>
    <row r="17" spans="1:10" ht="13.5" thickBot="1">
      <c r="A17">
        <v>15</v>
      </c>
      <c r="B17" s="9" t="s">
        <v>26</v>
      </c>
      <c r="C17" s="5">
        <v>49.78</v>
      </c>
      <c r="D17" s="5">
        <v>1219.6</v>
      </c>
      <c r="E17" s="17">
        <f t="shared" si="4"/>
        <v>50.734615384615374</v>
      </c>
      <c r="F17" s="17">
        <f t="shared" si="0"/>
        <v>-0.9546153846153729</v>
      </c>
      <c r="G17" s="22">
        <f t="shared" si="1"/>
        <v>0.9112905325443563</v>
      </c>
      <c r="H17" s="17">
        <f t="shared" si="5"/>
        <v>1233.5538461538463</v>
      </c>
      <c r="I17" s="17">
        <f t="shared" si="2"/>
        <v>-13.95384615384637</v>
      </c>
      <c r="J17" s="21">
        <f t="shared" si="3"/>
        <v>194.70982248521315</v>
      </c>
    </row>
    <row r="18" spans="1:10" ht="13.5" thickBot="1">
      <c r="A18">
        <v>16</v>
      </c>
      <c r="B18" s="9" t="s">
        <v>28</v>
      </c>
      <c r="C18" s="5">
        <v>50.93</v>
      </c>
      <c r="D18" s="5">
        <v>1232.2</v>
      </c>
      <c r="E18" s="17">
        <f t="shared" si="4"/>
        <v>50.734615384615374</v>
      </c>
      <c r="F18" s="17">
        <f t="shared" si="0"/>
        <v>0.1953846153846257</v>
      </c>
      <c r="G18" s="22">
        <f t="shared" si="1"/>
        <v>0.038175147928998114</v>
      </c>
      <c r="H18" s="17">
        <f t="shared" si="5"/>
        <v>1233.5538461538463</v>
      </c>
      <c r="I18" s="17">
        <f t="shared" si="2"/>
        <v>-1.3538461538462343</v>
      </c>
      <c r="J18" s="21">
        <f t="shared" si="3"/>
        <v>1.8328994082842416</v>
      </c>
    </row>
    <row r="19" spans="1:10" ht="13.5" thickBot="1">
      <c r="A19">
        <v>17</v>
      </c>
      <c r="B19" s="9" t="s">
        <v>30</v>
      </c>
      <c r="C19" s="3">
        <v>53.67</v>
      </c>
      <c r="D19" s="3">
        <v>1241.5</v>
      </c>
      <c r="E19" s="17">
        <f t="shared" si="4"/>
        <v>50.734615384615374</v>
      </c>
      <c r="F19" s="17">
        <f t="shared" si="0"/>
        <v>2.9353846153846277</v>
      </c>
      <c r="G19" s="22">
        <f t="shared" si="1"/>
        <v>8.616482840236758</v>
      </c>
      <c r="H19" s="17">
        <f t="shared" si="5"/>
        <v>1233.5538461538463</v>
      </c>
      <c r="I19" s="17">
        <f t="shared" si="2"/>
        <v>7.94615384615372</v>
      </c>
      <c r="J19" s="21">
        <f t="shared" si="3"/>
        <v>63.14136094674356</v>
      </c>
    </row>
    <row r="20" spans="1:10" ht="13.5" thickBot="1">
      <c r="A20">
        <v>18</v>
      </c>
      <c r="B20" s="9" t="s">
        <v>33</v>
      </c>
      <c r="C20" s="3">
        <v>52.5</v>
      </c>
      <c r="D20" s="5">
        <v>1234.6</v>
      </c>
      <c r="E20" s="17">
        <f t="shared" si="4"/>
        <v>50.734615384615374</v>
      </c>
      <c r="F20" s="17">
        <f t="shared" si="0"/>
        <v>1.765384615384626</v>
      </c>
      <c r="G20" s="22">
        <f t="shared" si="1"/>
        <v>3.116582840236724</v>
      </c>
      <c r="H20" s="17">
        <f t="shared" si="5"/>
        <v>1233.5538461538463</v>
      </c>
      <c r="I20" s="17">
        <f>D20-H20</f>
        <v>1.0461538461536293</v>
      </c>
      <c r="J20" s="21">
        <f t="shared" si="3"/>
        <v>1.0944378698220314</v>
      </c>
    </row>
    <row r="21" spans="1:10" ht="13.5" thickBot="1">
      <c r="A21">
        <v>19</v>
      </c>
      <c r="B21" s="9" t="s">
        <v>35</v>
      </c>
      <c r="C21" s="3">
        <v>51.31</v>
      </c>
      <c r="D21" s="5">
        <v>1262.7</v>
      </c>
      <c r="E21" s="17">
        <f t="shared" si="4"/>
        <v>50.734615384615374</v>
      </c>
      <c r="F21" s="17">
        <f t="shared" si="0"/>
        <v>0.5753846153846283</v>
      </c>
      <c r="G21" s="22">
        <f t="shared" si="1"/>
        <v>0.3310674556213166</v>
      </c>
      <c r="H21" s="17">
        <f t="shared" si="5"/>
        <v>1233.5538461538463</v>
      </c>
      <c r="I21" s="17">
        <f t="shared" si="2"/>
        <v>29.146153846153766</v>
      </c>
      <c r="J21" s="21">
        <f t="shared" si="3"/>
        <v>849.4982840236639</v>
      </c>
    </row>
    <row r="22" spans="1:10" ht="13.5" thickBot="1">
      <c r="A22">
        <v>20</v>
      </c>
      <c r="B22" s="9" t="s">
        <v>37</v>
      </c>
      <c r="C22" s="5">
        <v>49.3</v>
      </c>
      <c r="D22" s="3">
        <v>1264.5</v>
      </c>
      <c r="E22" s="17">
        <f t="shared" si="4"/>
        <v>50.734615384615374</v>
      </c>
      <c r="F22" s="17">
        <f t="shared" si="0"/>
        <v>-1.4346153846153769</v>
      </c>
      <c r="G22" s="22">
        <f t="shared" si="1"/>
        <v>2.0581213017751256</v>
      </c>
      <c r="H22" s="17">
        <f t="shared" si="5"/>
        <v>1233.5538461538463</v>
      </c>
      <c r="I22" s="17">
        <f t="shared" si="2"/>
        <v>30.94615384615372</v>
      </c>
      <c r="J22" s="21">
        <f t="shared" si="3"/>
        <v>957.6644378698147</v>
      </c>
    </row>
    <row r="23" spans="1:10" ht="13.5" thickBot="1">
      <c r="A23">
        <v>21</v>
      </c>
      <c r="B23" s="9" t="s">
        <v>39</v>
      </c>
      <c r="C23" s="3">
        <v>53.86</v>
      </c>
      <c r="D23" s="5">
        <v>1260.3</v>
      </c>
      <c r="E23" s="17">
        <f t="shared" si="4"/>
        <v>50.734615384615374</v>
      </c>
      <c r="F23" s="17">
        <f t="shared" si="0"/>
        <v>3.1253846153846254</v>
      </c>
      <c r="G23" s="22">
        <f t="shared" si="1"/>
        <v>9.768028994082902</v>
      </c>
      <c r="H23" s="17">
        <f t="shared" si="5"/>
        <v>1233.5538461538463</v>
      </c>
      <c r="I23" s="17">
        <f t="shared" si="2"/>
        <v>26.746153846153675</v>
      </c>
      <c r="J23" s="21">
        <f t="shared" si="3"/>
        <v>715.356745562121</v>
      </c>
    </row>
    <row r="24" spans="1:10" ht="13.5" thickBot="1">
      <c r="A24">
        <v>22</v>
      </c>
      <c r="B24" s="9" t="s">
        <v>41</v>
      </c>
      <c r="C24" s="3">
        <v>50.45</v>
      </c>
      <c r="D24" s="5">
        <v>1276.9</v>
      </c>
      <c r="E24" s="17">
        <f t="shared" si="4"/>
        <v>50.734615384615374</v>
      </c>
      <c r="F24" s="17">
        <f t="shared" si="0"/>
        <v>-0.28461538461537117</v>
      </c>
      <c r="G24" s="22">
        <f t="shared" si="1"/>
        <v>0.08100591715975566</v>
      </c>
      <c r="H24" s="17">
        <f t="shared" si="5"/>
        <v>1233.5538461538463</v>
      </c>
      <c r="I24" s="17">
        <f t="shared" si="2"/>
        <v>43.34615384615381</v>
      </c>
      <c r="J24" s="21">
        <f t="shared" si="3"/>
        <v>1878.8890532544349</v>
      </c>
    </row>
    <row r="25" spans="1:10" ht="13.5" thickBot="1">
      <c r="A25">
        <v>23</v>
      </c>
      <c r="B25" s="9" t="s">
        <v>44</v>
      </c>
      <c r="C25" s="3">
        <v>48.99</v>
      </c>
      <c r="D25" s="3">
        <v>1279.2</v>
      </c>
      <c r="E25" s="17">
        <f t="shared" si="4"/>
        <v>50.734615384615374</v>
      </c>
      <c r="F25" s="17">
        <f t="shared" si="0"/>
        <v>-1.744615384615372</v>
      </c>
      <c r="G25" s="22">
        <f t="shared" si="1"/>
        <v>3.0436828402366425</v>
      </c>
      <c r="H25" s="17">
        <f t="shared" si="5"/>
        <v>1233.5538461538463</v>
      </c>
      <c r="I25" s="17">
        <f t="shared" si="2"/>
        <v>45.646153846153766</v>
      </c>
      <c r="J25" s="21">
        <f t="shared" si="3"/>
        <v>2083.5713609467384</v>
      </c>
    </row>
    <row r="26" spans="1:10" ht="13.5" thickBot="1">
      <c r="A26">
        <v>24</v>
      </c>
      <c r="B26" s="9" t="s">
        <v>46</v>
      </c>
      <c r="C26" s="3">
        <v>45.3</v>
      </c>
      <c r="D26" s="5">
        <v>1255.9</v>
      </c>
      <c r="E26" s="17">
        <f t="shared" si="4"/>
        <v>50.734615384615374</v>
      </c>
      <c r="F26" s="17">
        <f t="shared" si="0"/>
        <v>-5.434615384615377</v>
      </c>
      <c r="G26" s="22">
        <f t="shared" si="1"/>
        <v>29.535044378698142</v>
      </c>
      <c r="H26" s="17">
        <f t="shared" si="5"/>
        <v>1233.5538461538463</v>
      </c>
      <c r="I26" s="17">
        <f t="shared" si="2"/>
        <v>22.34615384615381</v>
      </c>
      <c r="J26" s="21">
        <f t="shared" si="3"/>
        <v>499.35059171597476</v>
      </c>
    </row>
    <row r="27" spans="1:10" ht="13.5" thickBot="1">
      <c r="A27">
        <v>25</v>
      </c>
      <c r="B27" s="9" t="s">
        <v>48</v>
      </c>
      <c r="C27" s="5">
        <v>45.23</v>
      </c>
      <c r="D27" s="5">
        <v>1287.2</v>
      </c>
      <c r="E27" s="17">
        <f t="shared" si="4"/>
        <v>50.734615384615374</v>
      </c>
      <c r="F27" s="17">
        <f t="shared" si="0"/>
        <v>-5.504615384615377</v>
      </c>
      <c r="G27" s="22">
        <f t="shared" si="1"/>
        <v>30.300790532544298</v>
      </c>
      <c r="H27" s="17">
        <f t="shared" si="5"/>
        <v>1233.5538461538463</v>
      </c>
      <c r="I27" s="17">
        <f t="shared" si="2"/>
        <v>53.646153846153766</v>
      </c>
      <c r="J27" s="21">
        <f t="shared" si="3"/>
        <v>2877.9098224851987</v>
      </c>
    </row>
    <row r="28" spans="1:10" ht="12.75">
      <c r="A28">
        <v>26</v>
      </c>
      <c r="B28" s="9" t="s">
        <v>50</v>
      </c>
      <c r="C28" s="3">
        <v>46.95</v>
      </c>
      <c r="D28" s="3">
        <v>1292.9</v>
      </c>
      <c r="E28" s="17">
        <f t="shared" si="4"/>
        <v>50.734615384615374</v>
      </c>
      <c r="F28" s="17">
        <f t="shared" si="0"/>
        <v>-3.784615384615371</v>
      </c>
      <c r="G28" s="22">
        <f t="shared" si="1"/>
        <v>14.323313609467354</v>
      </c>
      <c r="H28" s="17">
        <f t="shared" si="5"/>
        <v>1233.5538461538463</v>
      </c>
      <c r="I28" s="17">
        <f t="shared" si="2"/>
        <v>59.34615384615381</v>
      </c>
      <c r="J28" s="21">
        <f t="shared" si="3"/>
        <v>3521.9659763313566</v>
      </c>
    </row>
    <row r="29" spans="1:10" ht="12.75">
      <c r="A29" t="s">
        <v>83</v>
      </c>
      <c r="C29" s="15">
        <f>AVERAGE(C3:C28)</f>
        <v>50.734615384615374</v>
      </c>
      <c r="G29" s="23">
        <f>SUM(G3:G28)</f>
        <v>161.75404615384625</v>
      </c>
      <c r="I29" s="24"/>
      <c r="J29" s="23">
        <f>SUM(J3:J28)</f>
        <v>21759.084615384643</v>
      </c>
    </row>
    <row r="30" spans="1:4" ht="12.75">
      <c r="A30" t="s">
        <v>84</v>
      </c>
      <c r="D30" s="15">
        <f>AVERAGE(D3:D28)</f>
        <v>1233.5538461538463</v>
      </c>
    </row>
    <row r="31" spans="1:4" ht="12.75">
      <c r="A31" t="s">
        <v>113</v>
      </c>
      <c r="C31" s="26">
        <f>STDEV(C3:C28)</f>
        <v>2.5436512823409876</v>
      </c>
      <c r="D31" s="26">
        <f>STDEV(D3:D28)</f>
        <v>29.501921710545957</v>
      </c>
    </row>
    <row r="32" spans="1:3" ht="12.75">
      <c r="A32" t="s">
        <v>93</v>
      </c>
      <c r="C32" s="15">
        <f>G29</f>
        <v>161.75404615384625</v>
      </c>
    </row>
    <row r="33" spans="1:3" ht="12.75">
      <c r="A33" t="s">
        <v>94</v>
      </c>
      <c r="C33" s="15">
        <f>J29</f>
        <v>21759.084615384643</v>
      </c>
    </row>
    <row r="34" spans="1:3" ht="12.75">
      <c r="A34" t="s">
        <v>89</v>
      </c>
      <c r="C34" s="15">
        <v>26</v>
      </c>
    </row>
    <row r="35" spans="1:3" ht="12.75">
      <c r="A35" t="s">
        <v>90</v>
      </c>
      <c r="C35" s="15">
        <v>26</v>
      </c>
    </row>
    <row r="36" spans="1:4" ht="12.75">
      <c r="A36" t="s">
        <v>91</v>
      </c>
      <c r="C36" s="15">
        <f>C34+C35-2</f>
        <v>50</v>
      </c>
      <c r="D36" s="20" t="s">
        <v>96</v>
      </c>
    </row>
    <row r="37" spans="1:4" ht="12.75">
      <c r="A37" t="s">
        <v>95</v>
      </c>
      <c r="C37" s="15">
        <f>C32+C33</f>
        <v>21920.838661538488</v>
      </c>
      <c r="D37" s="20" t="s">
        <v>92</v>
      </c>
    </row>
    <row r="38" spans="1:3" ht="12.75">
      <c r="A38" t="s">
        <v>97</v>
      </c>
      <c r="C38" s="15">
        <f>C37/C36</f>
        <v>438.41677323076976</v>
      </c>
    </row>
    <row r="39" spans="1:3" ht="12.75">
      <c r="A39" t="s">
        <v>113</v>
      </c>
      <c r="C39" s="15">
        <f>SQRT(C38)</f>
        <v>20.938404266580818</v>
      </c>
    </row>
    <row r="40" spans="1:4" ht="12.75">
      <c r="A40" t="s">
        <v>98</v>
      </c>
      <c r="C40" s="15">
        <v>1.71</v>
      </c>
      <c r="D40" s="20" t="s">
        <v>100</v>
      </c>
    </row>
    <row r="41" spans="1:3" ht="12.75">
      <c r="A41" t="s">
        <v>99</v>
      </c>
      <c r="C41" s="15">
        <v>1.65</v>
      </c>
    </row>
    <row r="42" spans="1:3" ht="12.75">
      <c r="A42" t="s">
        <v>101</v>
      </c>
      <c r="C42" s="15">
        <f>(C29-(C40*(C31/SQRT(C34))))</f>
        <v>49.88158007435465</v>
      </c>
    </row>
    <row r="43" spans="1:3" ht="12.75">
      <c r="A43" t="s">
        <v>102</v>
      </c>
      <c r="C43" s="15">
        <f>(D30-(C40*(D31/SQRT(C35))))</f>
        <v>1223.6601232546593</v>
      </c>
    </row>
    <row r="44" spans="1:4" ht="12.75">
      <c r="A44" t="s">
        <v>103</v>
      </c>
      <c r="C44" s="15">
        <f>C29-D30</f>
        <v>-1182.819230769231</v>
      </c>
      <c r="D44" s="20" t="s">
        <v>105</v>
      </c>
    </row>
    <row r="45" spans="1:4" ht="12.75">
      <c r="A45" t="s">
        <v>104</v>
      </c>
      <c r="C45" s="15">
        <f>C42-C43</f>
        <v>-1173.7785431803047</v>
      </c>
      <c r="D45" s="20" t="s">
        <v>106</v>
      </c>
    </row>
    <row r="46" spans="1:4" ht="12.75">
      <c r="A46" t="s">
        <v>107</v>
      </c>
      <c r="C46" s="15">
        <f>C44-C45</f>
        <v>-9.040687588926176</v>
      </c>
      <c r="D46" s="20" t="s">
        <v>108</v>
      </c>
    </row>
    <row r="47" spans="1:3" ht="12.75">
      <c r="A47" t="s">
        <v>110</v>
      </c>
      <c r="C47" s="15">
        <f>1/C34</f>
        <v>0.038461538461538464</v>
      </c>
    </row>
    <row r="48" spans="1:3" ht="12.75">
      <c r="A48" t="s">
        <v>109</v>
      </c>
      <c r="C48" s="20">
        <f>1/C35</f>
        <v>0.038461538461538464</v>
      </c>
    </row>
    <row r="49" spans="1:3" ht="12.75">
      <c r="A49" t="s">
        <v>111</v>
      </c>
      <c r="C49" s="15">
        <f>C34+C35</f>
        <v>52</v>
      </c>
    </row>
    <row r="50" spans="1:4" ht="12.75">
      <c r="A50" t="s">
        <v>112</v>
      </c>
      <c r="C50" s="15">
        <f>C39*C49</f>
        <v>1088.7970218622027</v>
      </c>
      <c r="D50" s="20" t="s">
        <v>114</v>
      </c>
    </row>
    <row r="51" spans="1:4" ht="12.75">
      <c r="A51" t="s">
        <v>74</v>
      </c>
      <c r="C51" s="26">
        <f>C46/C50</f>
        <v>-0.00830337281182457</v>
      </c>
      <c r="D51" s="27" t="s">
        <v>116</v>
      </c>
    </row>
    <row r="52" spans="1:3" ht="12.75">
      <c r="A52" t="s">
        <v>78</v>
      </c>
      <c r="C52" s="26">
        <v>1.71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F18" sqref="F18"/>
    </sheetView>
  </sheetViews>
  <sheetFormatPr defaultColWidth="9.140625" defaultRowHeight="12.75"/>
  <sheetData>
    <row r="1" spans="1:2" ht="13.5" thickBot="1">
      <c r="A1" s="16" t="s">
        <v>69</v>
      </c>
      <c r="B1" s="11" t="s">
        <v>70</v>
      </c>
    </row>
    <row r="2" spans="1:2" ht="14.25" thickBot="1" thickTop="1">
      <c r="A2" s="12">
        <v>-0.0002</v>
      </c>
      <c r="B2" s="12">
        <v>-0.0007</v>
      </c>
    </row>
    <row r="3" spans="1:2" ht="13.5" thickBot="1">
      <c r="A3" s="13">
        <v>0.0039</v>
      </c>
      <c r="B3" s="14">
        <v>-0.0401</v>
      </c>
    </row>
    <row r="4" spans="1:2" ht="13.5" thickBot="1">
      <c r="A4" s="13">
        <v>0.0006</v>
      </c>
      <c r="B4" s="13">
        <v>0.0345</v>
      </c>
    </row>
    <row r="5" spans="1:2" ht="13.5" thickBot="1">
      <c r="A5" s="13">
        <v>0.0014</v>
      </c>
      <c r="B5" s="14">
        <v>-0.003</v>
      </c>
    </row>
    <row r="6" spans="1:2" ht="13.5" thickBot="1">
      <c r="A6" s="13">
        <v>0.0007</v>
      </c>
      <c r="B6" s="14">
        <v>-0.0205</v>
      </c>
    </row>
    <row r="7" spans="1:2" ht="13.5" thickBot="1">
      <c r="A7" s="14">
        <v>-0.0022</v>
      </c>
      <c r="B7" s="14">
        <v>-0.0082</v>
      </c>
    </row>
    <row r="8" spans="1:2" ht="13.5" thickBot="1">
      <c r="A8" s="14">
        <v>-0.0022</v>
      </c>
      <c r="B8" s="14">
        <v>-0.0197</v>
      </c>
    </row>
    <row r="9" spans="1:2" ht="13.5" thickBot="1">
      <c r="A9" s="13">
        <v>0.0062</v>
      </c>
      <c r="B9" s="14">
        <v>-0.0187</v>
      </c>
    </row>
    <row r="10" spans="1:2" ht="13.5" thickBot="1">
      <c r="A10" s="14">
        <v>-0.007</v>
      </c>
      <c r="B10" s="14">
        <v>-0.0271</v>
      </c>
    </row>
    <row r="11" spans="1:2" ht="13.5" thickBot="1">
      <c r="A11" s="14">
        <v>-0.0188</v>
      </c>
      <c r="B11" s="13">
        <v>0.0127</v>
      </c>
    </row>
    <row r="12" spans="1:2" ht="13.5" thickBot="1">
      <c r="A12" s="13">
        <v>0.0024</v>
      </c>
      <c r="B12" s="14">
        <v>-0.0082</v>
      </c>
    </row>
    <row r="13" spans="1:2" ht="13.5" thickBot="1">
      <c r="A13" s="13">
        <v>0.0014</v>
      </c>
      <c r="B13" s="13">
        <v>0.0072</v>
      </c>
    </row>
    <row r="14" spans="1:2" ht="13.5" thickBot="1">
      <c r="A14" s="13">
        <v>0.0052</v>
      </c>
      <c r="B14" s="13">
        <v>0.0289</v>
      </c>
    </row>
    <row r="15" spans="1:2" ht="13.5" thickBot="1">
      <c r="A15" s="13">
        <v>0.0009</v>
      </c>
      <c r="B15" s="13">
        <v>0.0478</v>
      </c>
    </row>
    <row r="16" spans="1:2" ht="13.5" thickBot="1">
      <c r="A16" s="14">
        <v>-0.0102</v>
      </c>
      <c r="B16" s="14">
        <v>-0.0226</v>
      </c>
    </row>
    <row r="17" spans="1:2" ht="13.5" thickBot="1">
      <c r="A17" s="14">
        <v>-0.0075</v>
      </c>
      <c r="B17" s="14">
        <v>-0.0511</v>
      </c>
    </row>
    <row r="18" spans="1:2" ht="13.5" thickBot="1">
      <c r="A18" s="13">
        <v>0.0027</v>
      </c>
      <c r="B18" s="13">
        <v>0.0223</v>
      </c>
    </row>
    <row r="19" spans="1:2" ht="13.5" thickBot="1">
      <c r="A19" s="14">
        <v>-0.0223</v>
      </c>
      <c r="B19" s="13">
        <v>0.0232</v>
      </c>
    </row>
    <row r="20" spans="1:2" ht="13.5" thickBot="1">
      <c r="A20" s="14">
        <v>-0.0014</v>
      </c>
      <c r="B20" s="13">
        <v>0.0408</v>
      </c>
    </row>
    <row r="21" spans="1:2" ht="13.5" thickBot="1">
      <c r="A21" s="13">
        <v>0.0033</v>
      </c>
      <c r="B21" s="14">
        <v>-0.0847</v>
      </c>
    </row>
    <row r="22" spans="1:2" ht="13.5" thickBot="1">
      <c r="A22" s="14">
        <v>-0.013</v>
      </c>
      <c r="B22" s="13">
        <v>0.0676</v>
      </c>
    </row>
    <row r="23" spans="1:2" ht="13.5" thickBot="1">
      <c r="A23" s="14">
        <v>-0.0034</v>
      </c>
      <c r="B23" s="13">
        <v>0.0298</v>
      </c>
    </row>
    <row r="24" spans="1:2" ht="13.5" thickBot="1">
      <c r="A24" s="13">
        <v>0.0186</v>
      </c>
      <c r="B24" s="13">
        <v>0.0815</v>
      </c>
    </row>
    <row r="25" spans="1:2" ht="13.5" thickBot="1">
      <c r="A25" s="14">
        <v>-0.0243</v>
      </c>
      <c r="B25" s="13">
        <v>0.0015</v>
      </c>
    </row>
    <row r="26" spans="1:2" ht="13.5" thickBot="1">
      <c r="A26" s="14">
        <v>-0.0044</v>
      </c>
      <c r="B26" s="14">
        <v>-0.0366</v>
      </c>
    </row>
    <row r="27" spans="1:2" ht="12.75">
      <c r="A27" s="13">
        <v>0.0098</v>
      </c>
      <c r="B27" s="13">
        <v>0.0233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">
      <selection activeCell="H19" sqref="H19"/>
    </sheetView>
  </sheetViews>
  <sheetFormatPr defaultColWidth="9.140625" defaultRowHeight="12.75"/>
  <sheetData>
    <row r="1" spans="1:2" ht="13.5" thickBot="1">
      <c r="A1" s="16" t="s">
        <v>69</v>
      </c>
      <c r="B1" s="11" t="s">
        <v>70</v>
      </c>
    </row>
    <row r="2" spans="1:2" ht="14.25" thickBot="1" thickTop="1">
      <c r="A2" s="12">
        <v>-0.0002</v>
      </c>
      <c r="B2" s="12">
        <v>-0.0007</v>
      </c>
    </row>
    <row r="3" spans="1:2" ht="13.5" thickBot="1">
      <c r="A3" s="13">
        <v>0.0039</v>
      </c>
      <c r="B3" s="14">
        <v>-0.0401</v>
      </c>
    </row>
    <row r="4" spans="1:2" ht="13.5" thickBot="1">
      <c r="A4" s="13">
        <v>0.0006</v>
      </c>
      <c r="B4" s="13">
        <v>0.0345</v>
      </c>
    </row>
    <row r="5" spans="1:2" ht="13.5" thickBot="1">
      <c r="A5" s="13">
        <v>0.0014</v>
      </c>
      <c r="B5" s="14">
        <v>-0.003</v>
      </c>
    </row>
    <row r="6" spans="1:2" ht="13.5" thickBot="1">
      <c r="A6" s="13">
        <v>0.0007</v>
      </c>
      <c r="B6" s="14">
        <v>-0.0205</v>
      </c>
    </row>
    <row r="7" spans="1:2" ht="13.5" thickBot="1">
      <c r="A7" s="14">
        <v>-0.0022</v>
      </c>
      <c r="B7" s="14">
        <v>-0.0082</v>
      </c>
    </row>
    <row r="8" spans="1:2" ht="13.5" thickBot="1">
      <c r="A8" s="14">
        <v>-0.0022</v>
      </c>
      <c r="B8" s="14">
        <v>-0.0197</v>
      </c>
    </row>
    <row r="9" spans="1:2" ht="13.5" thickBot="1">
      <c r="A9" s="13">
        <v>0.0062</v>
      </c>
      <c r="B9" s="14">
        <v>-0.0187</v>
      </c>
    </row>
    <row r="10" spans="1:2" ht="13.5" thickBot="1">
      <c r="A10" s="14">
        <v>-0.007</v>
      </c>
      <c r="B10" s="14">
        <v>-0.0271</v>
      </c>
    </row>
    <row r="11" spans="1:2" ht="13.5" thickBot="1">
      <c r="A11" s="14">
        <v>-0.0188</v>
      </c>
      <c r="B11" s="13">
        <v>0.0127</v>
      </c>
    </row>
    <row r="12" spans="1:2" ht="13.5" thickBot="1">
      <c r="A12" s="13">
        <v>0.0024</v>
      </c>
      <c r="B12" s="14">
        <v>-0.0082</v>
      </c>
    </row>
    <row r="13" spans="1:2" ht="13.5" thickBot="1">
      <c r="A13" s="13">
        <v>0.0014</v>
      </c>
      <c r="B13" s="13">
        <v>0.0072</v>
      </c>
    </row>
    <row r="14" spans="1:2" ht="13.5" thickBot="1">
      <c r="A14" s="13">
        <v>0.0052</v>
      </c>
      <c r="B14" s="13">
        <v>0.0289</v>
      </c>
    </row>
    <row r="15" spans="1:2" ht="13.5" thickBot="1">
      <c r="A15" s="13">
        <v>0.0009</v>
      </c>
      <c r="B15" s="13">
        <v>0.0478</v>
      </c>
    </row>
    <row r="16" spans="1:2" ht="13.5" thickBot="1">
      <c r="A16" s="14">
        <v>-0.0102</v>
      </c>
      <c r="B16" s="14">
        <v>-0.0226</v>
      </c>
    </row>
    <row r="17" spans="1:2" ht="13.5" thickBot="1">
      <c r="A17" s="14">
        <v>-0.0075</v>
      </c>
      <c r="B17" s="14">
        <v>-0.0511</v>
      </c>
    </row>
    <row r="18" spans="1:2" ht="13.5" thickBot="1">
      <c r="A18" s="13">
        <v>0.0027</v>
      </c>
      <c r="B18" s="13">
        <v>0.0223</v>
      </c>
    </row>
    <row r="19" spans="1:2" ht="13.5" thickBot="1">
      <c r="A19" s="14">
        <v>-0.0223</v>
      </c>
      <c r="B19" s="13">
        <v>0.0232</v>
      </c>
    </row>
    <row r="20" spans="1:2" ht="13.5" thickBot="1">
      <c r="A20" s="14">
        <v>-0.0014</v>
      </c>
      <c r="B20" s="13">
        <v>0.0408</v>
      </c>
    </row>
    <row r="21" spans="1:2" ht="13.5" thickBot="1">
      <c r="A21" s="13">
        <v>0.0033</v>
      </c>
      <c r="B21" s="14">
        <v>-0.0847</v>
      </c>
    </row>
    <row r="22" spans="1:2" ht="13.5" thickBot="1">
      <c r="A22" s="14">
        <v>-0.013</v>
      </c>
      <c r="B22" s="13">
        <v>0.0676</v>
      </c>
    </row>
    <row r="23" spans="1:2" ht="13.5" thickBot="1">
      <c r="A23" s="14">
        <v>-0.0034</v>
      </c>
      <c r="B23" s="13">
        <v>0.0298</v>
      </c>
    </row>
    <row r="24" spans="1:2" ht="13.5" thickBot="1">
      <c r="A24" s="13">
        <v>0.0186</v>
      </c>
      <c r="B24" s="13">
        <v>0.0815</v>
      </c>
    </row>
    <row r="25" spans="1:2" ht="13.5" thickBot="1">
      <c r="A25" s="14">
        <v>-0.0243</v>
      </c>
      <c r="B25" s="13">
        <v>0.0015</v>
      </c>
    </row>
    <row r="26" spans="1:2" ht="13.5" thickBot="1">
      <c r="A26" s="14">
        <v>-0.0044</v>
      </c>
      <c r="B26" s="14">
        <v>-0.0366</v>
      </c>
    </row>
    <row r="27" spans="1:2" ht="12.75">
      <c r="A27" s="13">
        <v>0.0098</v>
      </c>
      <c r="B27" s="13">
        <v>0.0233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D3">
      <selection activeCell="F30" sqref="F30"/>
    </sheetView>
  </sheetViews>
  <sheetFormatPr defaultColWidth="9.140625" defaultRowHeight="12.75"/>
  <sheetData>
    <row r="1" spans="1:4" ht="13.5" thickBot="1">
      <c r="A1" s="16" t="s">
        <v>69</v>
      </c>
      <c r="B1" t="s">
        <v>117</v>
      </c>
      <c r="C1" s="11" t="s">
        <v>70</v>
      </c>
      <c r="D1" t="s">
        <v>118</v>
      </c>
    </row>
    <row r="2" spans="1:3" ht="14.25" thickBot="1" thickTop="1">
      <c r="A2" s="12">
        <v>-0.0002</v>
      </c>
      <c r="C2" s="12">
        <v>-0.0007</v>
      </c>
    </row>
    <row r="3" spans="1:4" ht="13.5" thickBot="1">
      <c r="A3" s="13">
        <v>0.0039</v>
      </c>
      <c r="B3" s="17">
        <f>A2</f>
        <v>-0.0002</v>
      </c>
      <c r="C3" s="14">
        <v>-0.0401</v>
      </c>
      <c r="D3" s="17">
        <f>C2</f>
        <v>-0.0007</v>
      </c>
    </row>
    <row r="4" spans="1:4" ht="13.5" thickBot="1">
      <c r="A4" s="13">
        <v>0.0006</v>
      </c>
      <c r="B4" s="17">
        <f aca="true" t="shared" si="0" ref="B4:B28">A3</f>
        <v>0.0039</v>
      </c>
      <c r="C4" s="13">
        <v>0.0345</v>
      </c>
      <c r="D4" s="17">
        <f aca="true" t="shared" si="1" ref="D4:D28">C3</f>
        <v>-0.0401</v>
      </c>
    </row>
    <row r="5" spans="1:4" ht="13.5" thickBot="1">
      <c r="A5" s="13">
        <v>0.0014</v>
      </c>
      <c r="B5" s="17">
        <f t="shared" si="0"/>
        <v>0.0006</v>
      </c>
      <c r="C5" s="14">
        <v>-0.003</v>
      </c>
      <c r="D5" s="17">
        <f t="shared" si="1"/>
        <v>0.0345</v>
      </c>
    </row>
    <row r="6" spans="1:4" ht="13.5" thickBot="1">
      <c r="A6" s="13">
        <v>0.0007</v>
      </c>
      <c r="B6" s="17">
        <f t="shared" si="0"/>
        <v>0.0014</v>
      </c>
      <c r="C6" s="14">
        <v>-0.0205</v>
      </c>
      <c r="D6" s="17">
        <f t="shared" si="1"/>
        <v>-0.003</v>
      </c>
    </row>
    <row r="7" spans="1:4" ht="13.5" thickBot="1">
      <c r="A7" s="14">
        <v>-0.0022</v>
      </c>
      <c r="B7" s="17">
        <f t="shared" si="0"/>
        <v>0.0007</v>
      </c>
      <c r="C7" s="14">
        <v>-0.0082</v>
      </c>
      <c r="D7" s="17">
        <f t="shared" si="1"/>
        <v>-0.0205</v>
      </c>
    </row>
    <row r="8" spans="1:4" ht="13.5" thickBot="1">
      <c r="A8" s="14">
        <v>-0.0022</v>
      </c>
      <c r="B8" s="17">
        <f t="shared" si="0"/>
        <v>-0.0022</v>
      </c>
      <c r="C8" s="14">
        <v>-0.0197</v>
      </c>
      <c r="D8" s="17">
        <f t="shared" si="1"/>
        <v>-0.0082</v>
      </c>
    </row>
    <row r="9" spans="1:4" ht="13.5" thickBot="1">
      <c r="A9" s="13">
        <v>0.0062</v>
      </c>
      <c r="B9" s="17">
        <f t="shared" si="0"/>
        <v>-0.0022</v>
      </c>
      <c r="C9" s="14">
        <v>-0.0187</v>
      </c>
      <c r="D9" s="17">
        <f t="shared" si="1"/>
        <v>-0.0197</v>
      </c>
    </row>
    <row r="10" spans="1:4" ht="13.5" thickBot="1">
      <c r="A10" s="14">
        <v>-0.007</v>
      </c>
      <c r="B10" s="17">
        <f t="shared" si="0"/>
        <v>0.0062</v>
      </c>
      <c r="C10" s="14">
        <v>-0.0271</v>
      </c>
      <c r="D10" s="17">
        <f t="shared" si="1"/>
        <v>-0.0187</v>
      </c>
    </row>
    <row r="11" spans="1:4" ht="13.5" thickBot="1">
      <c r="A11" s="14">
        <v>-0.0188</v>
      </c>
      <c r="B11" s="17">
        <f t="shared" si="0"/>
        <v>-0.007</v>
      </c>
      <c r="C11" s="13">
        <v>0.0127</v>
      </c>
      <c r="D11" s="17">
        <f t="shared" si="1"/>
        <v>-0.0271</v>
      </c>
    </row>
    <row r="12" spans="1:4" ht="13.5" thickBot="1">
      <c r="A12" s="13">
        <v>0.0024</v>
      </c>
      <c r="B12" s="17">
        <f t="shared" si="0"/>
        <v>-0.0188</v>
      </c>
      <c r="C12" s="14">
        <v>-0.0082</v>
      </c>
      <c r="D12" s="17">
        <f t="shared" si="1"/>
        <v>0.0127</v>
      </c>
    </row>
    <row r="13" spans="1:4" ht="13.5" thickBot="1">
      <c r="A13" s="13">
        <v>0.0014</v>
      </c>
      <c r="B13" s="17">
        <f t="shared" si="0"/>
        <v>0.0024</v>
      </c>
      <c r="C13" s="13">
        <v>0.0072</v>
      </c>
      <c r="D13" s="17">
        <f t="shared" si="1"/>
        <v>-0.0082</v>
      </c>
    </row>
    <row r="14" spans="1:4" ht="13.5" thickBot="1">
      <c r="A14" s="13">
        <v>0.0052</v>
      </c>
      <c r="B14" s="17">
        <f>A13</f>
        <v>0.0014</v>
      </c>
      <c r="C14" s="13">
        <v>0.0289</v>
      </c>
      <c r="D14" s="17">
        <f t="shared" si="1"/>
        <v>0.0072</v>
      </c>
    </row>
    <row r="15" spans="1:4" ht="13.5" thickBot="1">
      <c r="A15" s="13">
        <v>0.0009</v>
      </c>
      <c r="B15" s="17">
        <f t="shared" si="0"/>
        <v>0.0052</v>
      </c>
      <c r="C15" s="13">
        <v>0.0478</v>
      </c>
      <c r="D15" s="17">
        <f t="shared" si="1"/>
        <v>0.0289</v>
      </c>
    </row>
    <row r="16" spans="1:4" ht="13.5" thickBot="1">
      <c r="A16" s="14">
        <v>-0.0102</v>
      </c>
      <c r="B16" s="17">
        <f t="shared" si="0"/>
        <v>0.0009</v>
      </c>
      <c r="C16" s="14">
        <v>-0.0226</v>
      </c>
      <c r="D16" s="17">
        <f t="shared" si="1"/>
        <v>0.0478</v>
      </c>
    </row>
    <row r="17" spans="1:4" ht="13.5" thickBot="1">
      <c r="A17" s="14">
        <v>-0.0075</v>
      </c>
      <c r="B17" s="17">
        <f t="shared" si="0"/>
        <v>-0.0102</v>
      </c>
      <c r="C17" s="14">
        <v>-0.0511</v>
      </c>
      <c r="D17" s="17">
        <f t="shared" si="1"/>
        <v>-0.0226</v>
      </c>
    </row>
    <row r="18" spans="1:4" ht="13.5" thickBot="1">
      <c r="A18" s="13">
        <v>0.0027</v>
      </c>
      <c r="B18" s="17">
        <f t="shared" si="0"/>
        <v>-0.0075</v>
      </c>
      <c r="C18" s="13">
        <v>0.0223</v>
      </c>
      <c r="D18" s="17">
        <f t="shared" si="1"/>
        <v>-0.0511</v>
      </c>
    </row>
    <row r="19" spans="1:4" ht="13.5" thickBot="1">
      <c r="A19" s="14">
        <v>-0.0223</v>
      </c>
      <c r="B19" s="17">
        <f t="shared" si="0"/>
        <v>0.0027</v>
      </c>
      <c r="C19" s="13">
        <v>0.0232</v>
      </c>
      <c r="D19" s="17">
        <f>C18</f>
        <v>0.0223</v>
      </c>
    </row>
    <row r="20" spans="1:4" ht="13.5" thickBot="1">
      <c r="A20" s="14">
        <v>-0.0014</v>
      </c>
      <c r="B20" s="17">
        <f t="shared" si="0"/>
        <v>-0.0223</v>
      </c>
      <c r="C20" s="13">
        <v>0.0408</v>
      </c>
      <c r="D20" s="17">
        <f t="shared" si="1"/>
        <v>0.0232</v>
      </c>
    </row>
    <row r="21" spans="1:4" ht="13.5" thickBot="1">
      <c r="A21" s="13">
        <v>0.0033</v>
      </c>
      <c r="B21" s="17">
        <f t="shared" si="0"/>
        <v>-0.0014</v>
      </c>
      <c r="C21" s="14">
        <v>-0.0847</v>
      </c>
      <c r="D21" s="17">
        <f t="shared" si="1"/>
        <v>0.0408</v>
      </c>
    </row>
    <row r="22" spans="1:4" ht="13.5" thickBot="1">
      <c r="A22" s="14">
        <v>-0.013</v>
      </c>
      <c r="B22" s="17">
        <f t="shared" si="0"/>
        <v>0.0033</v>
      </c>
      <c r="C22" s="13">
        <v>0.0676</v>
      </c>
      <c r="D22" s="17">
        <f t="shared" si="1"/>
        <v>-0.0847</v>
      </c>
    </row>
    <row r="23" spans="1:4" ht="13.5" thickBot="1">
      <c r="A23" s="14">
        <v>-0.0034</v>
      </c>
      <c r="B23" s="17">
        <f t="shared" si="0"/>
        <v>-0.013</v>
      </c>
      <c r="C23" s="13">
        <v>0.0298</v>
      </c>
      <c r="D23" s="17">
        <f t="shared" si="1"/>
        <v>0.0676</v>
      </c>
    </row>
    <row r="24" spans="1:4" ht="13.5" thickBot="1">
      <c r="A24" s="13">
        <v>0.0186</v>
      </c>
      <c r="B24" s="17">
        <f>A23</f>
        <v>-0.0034</v>
      </c>
      <c r="C24" s="13">
        <v>0.0815</v>
      </c>
      <c r="D24" s="17">
        <f t="shared" si="1"/>
        <v>0.0298</v>
      </c>
    </row>
    <row r="25" spans="1:4" ht="13.5" thickBot="1">
      <c r="A25" s="14">
        <v>-0.0243</v>
      </c>
      <c r="B25" s="17">
        <f t="shared" si="0"/>
        <v>0.0186</v>
      </c>
      <c r="C25" s="13">
        <v>0.0015</v>
      </c>
      <c r="D25" s="17">
        <f t="shared" si="1"/>
        <v>0.0815</v>
      </c>
    </row>
    <row r="26" spans="1:4" ht="13.5" thickBot="1">
      <c r="A26" s="14">
        <v>-0.0044</v>
      </c>
      <c r="B26" s="17">
        <f t="shared" si="0"/>
        <v>-0.0243</v>
      </c>
      <c r="C26" s="14">
        <v>-0.0366</v>
      </c>
      <c r="D26" s="17">
        <f t="shared" si="1"/>
        <v>0.0015</v>
      </c>
    </row>
    <row r="27" spans="1:4" ht="12.75">
      <c r="A27" s="13">
        <v>0.0098</v>
      </c>
      <c r="B27" s="17">
        <f t="shared" si="0"/>
        <v>-0.0044</v>
      </c>
      <c r="C27" s="13">
        <v>0.0233</v>
      </c>
      <c r="D27" s="17">
        <f t="shared" si="1"/>
        <v>-0.0366</v>
      </c>
    </row>
    <row r="28" spans="2:4" ht="12.75">
      <c r="B28" s="17">
        <f t="shared" si="0"/>
        <v>0.0098</v>
      </c>
      <c r="D28" s="17">
        <f t="shared" si="1"/>
        <v>0.0233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0">
      <selection activeCell="H27" sqref="H27"/>
    </sheetView>
  </sheetViews>
  <sheetFormatPr defaultColWidth="9.140625" defaultRowHeight="12.75"/>
  <cols>
    <col min="2" max="2" width="11.28125" style="0" bestFit="1" customWidth="1"/>
    <col min="3" max="4" width="9.140625" style="15" customWidth="1"/>
    <col min="6" max="7" width="5.7109375" style="10" bestFit="1" customWidth="1"/>
    <col min="8" max="8" width="6.7109375" style="10" bestFit="1" customWidth="1"/>
    <col min="9" max="9" width="7.421875" style="10" bestFit="1" customWidth="1"/>
    <col min="10" max="10" width="7.28125" style="10" bestFit="1" customWidth="1"/>
  </cols>
  <sheetData>
    <row r="1" spans="1:12" ht="13.5" thickBot="1">
      <c r="A1" t="s">
        <v>76</v>
      </c>
      <c r="B1" s="6" t="s">
        <v>0</v>
      </c>
      <c r="C1" s="16" t="s">
        <v>69</v>
      </c>
      <c r="D1" s="11" t="s">
        <v>70</v>
      </c>
      <c r="E1" t="s">
        <v>71</v>
      </c>
      <c r="F1" s="10" t="s">
        <v>72</v>
      </c>
      <c r="G1" s="10" t="s">
        <v>73</v>
      </c>
      <c r="H1" s="10" t="s">
        <v>75</v>
      </c>
      <c r="I1" s="10" t="s">
        <v>77</v>
      </c>
      <c r="J1" s="10" t="s">
        <v>74</v>
      </c>
      <c r="K1" s="18" t="s">
        <v>78</v>
      </c>
      <c r="L1" s="18" t="s">
        <v>79</v>
      </c>
    </row>
    <row r="2" spans="1:12" ht="14.25" thickBot="1" thickTop="1">
      <c r="A2">
        <v>1</v>
      </c>
      <c r="B2" s="8" t="s">
        <v>6</v>
      </c>
      <c r="C2" s="12">
        <v>-0.0002</v>
      </c>
      <c r="D2" s="12">
        <v>-0.0007</v>
      </c>
      <c r="E2" s="17">
        <f>C2-D2</f>
        <v>0.0005</v>
      </c>
      <c r="F2" s="10">
        <f>AVERAGE(E2:E27)</f>
        <v>-0.005373076923076924</v>
      </c>
      <c r="G2" s="10">
        <f>STDEV(E2:E27)</f>
        <v>0.03770579327044912</v>
      </c>
      <c r="H2" s="10">
        <v>26</v>
      </c>
      <c r="I2" s="10">
        <f>SQRT(H2)</f>
        <v>5.0990195135927845</v>
      </c>
      <c r="J2" s="25">
        <f>F2/(G2/I2)</f>
        <v>-0.7266104675823459</v>
      </c>
      <c r="K2">
        <v>1.71</v>
      </c>
      <c r="L2" s="19" t="s">
        <v>80</v>
      </c>
    </row>
    <row r="3" spans="1:5" ht="13.5" thickBot="1">
      <c r="A3">
        <v>2</v>
      </c>
      <c r="B3" s="9" t="s">
        <v>8</v>
      </c>
      <c r="C3" s="13">
        <v>0.0039</v>
      </c>
      <c r="D3" s="14">
        <v>-0.0401</v>
      </c>
      <c r="E3" s="17">
        <f aca="true" t="shared" si="0" ref="E3:E27">C3-D3</f>
        <v>0.044</v>
      </c>
    </row>
    <row r="4" spans="1:5" ht="13.5" thickBot="1">
      <c r="A4">
        <v>3</v>
      </c>
      <c r="B4" s="9" t="s">
        <v>9</v>
      </c>
      <c r="C4" s="13">
        <v>0.0006</v>
      </c>
      <c r="D4" s="13">
        <v>0.0345</v>
      </c>
      <c r="E4" s="17">
        <f t="shared" si="0"/>
        <v>-0.0339</v>
      </c>
    </row>
    <row r="5" spans="1:5" ht="13.5" thickBot="1">
      <c r="A5">
        <v>4</v>
      </c>
      <c r="B5" s="9" t="s">
        <v>10</v>
      </c>
      <c r="C5" s="13">
        <v>0.0014</v>
      </c>
      <c r="D5" s="14">
        <v>-0.003</v>
      </c>
      <c r="E5" s="17">
        <f t="shared" si="0"/>
        <v>0.0044</v>
      </c>
    </row>
    <row r="6" spans="1:5" ht="13.5" thickBot="1">
      <c r="A6">
        <v>5</v>
      </c>
      <c r="B6" s="9" t="s">
        <v>11</v>
      </c>
      <c r="C6" s="13">
        <v>0.0007</v>
      </c>
      <c r="D6" s="14">
        <v>-0.0205</v>
      </c>
      <c r="E6" s="17">
        <f t="shared" si="0"/>
        <v>0.0212</v>
      </c>
    </row>
    <row r="7" spans="1:5" ht="13.5" thickBot="1">
      <c r="A7">
        <v>6</v>
      </c>
      <c r="B7" s="9" t="s">
        <v>12</v>
      </c>
      <c r="C7" s="14">
        <v>-0.0022</v>
      </c>
      <c r="D7" s="14">
        <v>-0.0082</v>
      </c>
      <c r="E7" s="17">
        <f t="shared" si="0"/>
        <v>0.006</v>
      </c>
    </row>
    <row r="8" spans="1:5" ht="13.5" thickBot="1">
      <c r="A8">
        <v>7</v>
      </c>
      <c r="B8" s="9" t="s">
        <v>13</v>
      </c>
      <c r="C8" s="14">
        <v>-0.0022</v>
      </c>
      <c r="D8" s="14">
        <v>-0.0197</v>
      </c>
      <c r="E8" s="17">
        <f t="shared" si="0"/>
        <v>0.017499999999999998</v>
      </c>
    </row>
    <row r="9" spans="1:5" ht="13.5" thickBot="1">
      <c r="A9">
        <v>8</v>
      </c>
      <c r="B9" s="9" t="s">
        <v>14</v>
      </c>
      <c r="C9" s="13">
        <v>0.0062</v>
      </c>
      <c r="D9" s="14">
        <v>-0.0187</v>
      </c>
      <c r="E9" s="17">
        <f t="shared" si="0"/>
        <v>0.024900000000000002</v>
      </c>
    </row>
    <row r="10" spans="1:5" ht="13.5" thickBot="1">
      <c r="A10">
        <v>9</v>
      </c>
      <c r="B10" s="9" t="s">
        <v>16</v>
      </c>
      <c r="C10" s="14">
        <v>-0.007</v>
      </c>
      <c r="D10" s="14">
        <v>-0.0271</v>
      </c>
      <c r="E10" s="17">
        <f t="shared" si="0"/>
        <v>0.0201</v>
      </c>
    </row>
    <row r="11" spans="1:5" ht="13.5" thickBot="1">
      <c r="A11">
        <v>10</v>
      </c>
      <c r="B11" s="9" t="s">
        <v>18</v>
      </c>
      <c r="C11" s="14">
        <v>-0.0188</v>
      </c>
      <c r="D11" s="13">
        <v>0.0127</v>
      </c>
      <c r="E11" s="17">
        <f t="shared" si="0"/>
        <v>-0.0315</v>
      </c>
    </row>
    <row r="12" spans="1:5" ht="13.5" thickBot="1">
      <c r="A12">
        <v>11</v>
      </c>
      <c r="B12" s="9" t="s">
        <v>20</v>
      </c>
      <c r="C12" s="13">
        <v>0.0024</v>
      </c>
      <c r="D12" s="14">
        <v>-0.0082</v>
      </c>
      <c r="E12" s="17">
        <f t="shared" si="0"/>
        <v>0.0106</v>
      </c>
    </row>
    <row r="13" spans="1:5" ht="13.5" thickBot="1">
      <c r="A13">
        <v>12</v>
      </c>
      <c r="B13" s="9" t="s">
        <v>21</v>
      </c>
      <c r="C13" s="13">
        <v>0.0014</v>
      </c>
      <c r="D13" s="13">
        <v>0.0072</v>
      </c>
      <c r="E13" s="17">
        <f t="shared" si="0"/>
        <v>-0.0058</v>
      </c>
    </row>
    <row r="14" spans="1:5" ht="13.5" thickBot="1">
      <c r="A14">
        <v>13</v>
      </c>
      <c r="B14" s="9" t="s">
        <v>22</v>
      </c>
      <c r="C14" s="13">
        <v>0.0052</v>
      </c>
      <c r="D14" s="13">
        <v>0.0289</v>
      </c>
      <c r="E14" s="17">
        <f t="shared" si="0"/>
        <v>-0.0237</v>
      </c>
    </row>
    <row r="15" spans="1:5" ht="13.5" thickBot="1">
      <c r="A15">
        <v>14</v>
      </c>
      <c r="B15" s="9" t="s">
        <v>24</v>
      </c>
      <c r="C15" s="13">
        <v>0.0009</v>
      </c>
      <c r="D15" s="13">
        <v>0.0478</v>
      </c>
      <c r="E15" s="17">
        <f t="shared" si="0"/>
        <v>-0.046900000000000004</v>
      </c>
    </row>
    <row r="16" spans="1:5" ht="13.5" thickBot="1">
      <c r="A16">
        <v>15</v>
      </c>
      <c r="B16" s="9" t="s">
        <v>26</v>
      </c>
      <c r="C16" s="14">
        <v>-0.0102</v>
      </c>
      <c r="D16" s="14">
        <v>-0.0226</v>
      </c>
      <c r="E16" s="17">
        <f t="shared" si="0"/>
        <v>0.012399999999999998</v>
      </c>
    </row>
    <row r="17" spans="1:5" ht="13.5" thickBot="1">
      <c r="A17">
        <v>16</v>
      </c>
      <c r="B17" s="9" t="s">
        <v>28</v>
      </c>
      <c r="C17" s="14">
        <v>-0.0075</v>
      </c>
      <c r="D17" s="14">
        <v>-0.0511</v>
      </c>
      <c r="E17" s="17">
        <f t="shared" si="0"/>
        <v>0.0436</v>
      </c>
    </row>
    <row r="18" spans="1:5" ht="13.5" thickBot="1">
      <c r="A18">
        <v>17</v>
      </c>
      <c r="B18" s="9" t="s">
        <v>30</v>
      </c>
      <c r="C18" s="13">
        <v>0.0027</v>
      </c>
      <c r="D18" s="13">
        <v>0.0223</v>
      </c>
      <c r="E18" s="17">
        <f t="shared" si="0"/>
        <v>-0.0196</v>
      </c>
    </row>
    <row r="19" spans="1:5" ht="13.5" thickBot="1">
      <c r="A19">
        <v>18</v>
      </c>
      <c r="B19" s="9" t="s">
        <v>33</v>
      </c>
      <c r="C19" s="14">
        <v>-0.0223</v>
      </c>
      <c r="D19" s="13">
        <v>0.0232</v>
      </c>
      <c r="E19" s="17">
        <f t="shared" si="0"/>
        <v>-0.0455</v>
      </c>
    </row>
    <row r="20" spans="1:5" ht="13.5" thickBot="1">
      <c r="A20">
        <v>19</v>
      </c>
      <c r="B20" s="9" t="s">
        <v>35</v>
      </c>
      <c r="C20" s="14">
        <v>-0.0014</v>
      </c>
      <c r="D20" s="13">
        <v>0.0408</v>
      </c>
      <c r="E20" s="17">
        <f t="shared" si="0"/>
        <v>-0.0422</v>
      </c>
    </row>
    <row r="21" spans="1:5" ht="13.5" thickBot="1">
      <c r="A21">
        <v>20</v>
      </c>
      <c r="B21" s="9" t="s">
        <v>37</v>
      </c>
      <c r="C21" s="13">
        <v>0.0033</v>
      </c>
      <c r="D21" s="14">
        <v>-0.0847</v>
      </c>
      <c r="E21" s="17">
        <f t="shared" si="0"/>
        <v>0.088</v>
      </c>
    </row>
    <row r="22" spans="1:5" ht="13.5" thickBot="1">
      <c r="A22">
        <v>21</v>
      </c>
      <c r="B22" s="9" t="s">
        <v>39</v>
      </c>
      <c r="C22" s="14">
        <v>-0.013</v>
      </c>
      <c r="D22" s="13">
        <v>0.0676</v>
      </c>
      <c r="E22" s="17">
        <f t="shared" si="0"/>
        <v>-0.08059999999999999</v>
      </c>
    </row>
    <row r="23" spans="1:5" ht="13.5" thickBot="1">
      <c r="A23">
        <v>22</v>
      </c>
      <c r="B23" s="9" t="s">
        <v>41</v>
      </c>
      <c r="C23" s="14">
        <v>-0.0034</v>
      </c>
      <c r="D23" s="13">
        <v>0.0298</v>
      </c>
      <c r="E23" s="17">
        <f t="shared" si="0"/>
        <v>-0.0332</v>
      </c>
    </row>
    <row r="24" spans="1:5" ht="13.5" thickBot="1">
      <c r="A24">
        <v>23</v>
      </c>
      <c r="B24" s="9" t="s">
        <v>44</v>
      </c>
      <c r="C24" s="13">
        <v>0.0186</v>
      </c>
      <c r="D24" s="13">
        <v>0.0815</v>
      </c>
      <c r="E24" s="17">
        <f t="shared" si="0"/>
        <v>-0.06290000000000001</v>
      </c>
    </row>
    <row r="25" spans="1:5" ht="13.5" thickBot="1">
      <c r="A25">
        <v>24</v>
      </c>
      <c r="B25" s="9" t="s">
        <v>46</v>
      </c>
      <c r="C25" s="14">
        <v>-0.0243</v>
      </c>
      <c r="D25" s="13">
        <v>0.0015</v>
      </c>
      <c r="E25" s="17">
        <f t="shared" si="0"/>
        <v>-0.0258</v>
      </c>
    </row>
    <row r="26" spans="1:5" ht="13.5" thickBot="1">
      <c r="A26">
        <v>25</v>
      </c>
      <c r="B26" s="9" t="s">
        <v>48</v>
      </c>
      <c r="C26" s="14">
        <v>-0.0044</v>
      </c>
      <c r="D26" s="14">
        <v>-0.0366</v>
      </c>
      <c r="E26" s="17">
        <f t="shared" si="0"/>
        <v>0.0322</v>
      </c>
    </row>
    <row r="27" spans="1:5" ht="12.75">
      <c r="A27">
        <v>26</v>
      </c>
      <c r="B27" s="9" t="s">
        <v>50</v>
      </c>
      <c r="C27" s="13">
        <v>0.0098</v>
      </c>
      <c r="D27" s="13">
        <v>0.0233</v>
      </c>
      <c r="E27" s="17">
        <f t="shared" si="0"/>
        <v>-0.013500000000000002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" sqref="A1:IV16384"/>
    </sheetView>
  </sheetViews>
  <sheetFormatPr defaultColWidth="9.140625" defaultRowHeight="12.75"/>
  <cols>
    <col min="1" max="1" width="11.57421875" style="0" bestFit="1" customWidth="1"/>
    <col min="2" max="2" width="11.28125" style="0" bestFit="1" customWidth="1"/>
    <col min="3" max="3" width="8.7109375" style="15" bestFit="1" customWidth="1"/>
    <col min="4" max="4" width="7.7109375" style="15" bestFit="1" customWidth="1"/>
    <col min="7" max="7" width="9.7109375" style="0" bestFit="1" customWidth="1"/>
    <col min="10" max="10" width="10.28125" style="0" bestFit="1" customWidth="1"/>
  </cols>
  <sheetData>
    <row r="1" spans="3:4" ht="13.5" thickBot="1">
      <c r="C1" s="20" t="s">
        <v>81</v>
      </c>
      <c r="D1" s="20" t="s">
        <v>82</v>
      </c>
    </row>
    <row r="2" spans="1:10" ht="13.5" thickBot="1">
      <c r="A2" t="s">
        <v>76</v>
      </c>
      <c r="B2" s="6" t="s">
        <v>0</v>
      </c>
      <c r="C2" s="16" t="s">
        <v>69</v>
      </c>
      <c r="D2" s="11" t="s">
        <v>70</v>
      </c>
      <c r="E2" t="s">
        <v>83</v>
      </c>
      <c r="F2" t="s">
        <v>86</v>
      </c>
      <c r="G2" t="s">
        <v>85</v>
      </c>
      <c r="H2" t="s">
        <v>84</v>
      </c>
      <c r="I2" t="s">
        <v>87</v>
      </c>
      <c r="J2" t="s">
        <v>88</v>
      </c>
    </row>
    <row r="3" spans="1:10" ht="14.25" thickBot="1" thickTop="1">
      <c r="A3">
        <v>1</v>
      </c>
      <c r="B3" s="8" t="s">
        <v>6</v>
      </c>
      <c r="C3" s="12">
        <v>-0.0002</v>
      </c>
      <c r="D3" s="12">
        <v>-0.0007</v>
      </c>
      <c r="E3" s="17">
        <f>AVERAGE(C3:C28)</f>
        <v>-0.0022999999999999995</v>
      </c>
      <c r="F3" s="17">
        <f>C3-E3</f>
        <v>0.0020999999999999994</v>
      </c>
      <c r="G3" s="22">
        <f>F3^2</f>
        <v>4.409999999999998E-06</v>
      </c>
      <c r="H3" s="17">
        <f>AVERAGE(D3:D28)</f>
        <v>0.003073076923076923</v>
      </c>
      <c r="I3" s="17">
        <f>D3-H3</f>
        <v>-0.0037730769230769233</v>
      </c>
      <c r="J3" s="21">
        <f>I3^2</f>
        <v>1.4236109467455622E-05</v>
      </c>
    </row>
    <row r="4" spans="1:10" ht="13.5" thickBot="1">
      <c r="A4">
        <v>2</v>
      </c>
      <c r="B4" s="9" t="s">
        <v>8</v>
      </c>
      <c r="C4" s="13">
        <v>0.0039</v>
      </c>
      <c r="D4" s="14">
        <v>-0.0401</v>
      </c>
      <c r="E4" s="17">
        <f>E3</f>
        <v>-0.0022999999999999995</v>
      </c>
      <c r="F4" s="17">
        <f aca="true" t="shared" si="0" ref="F4:F28">C4-E4</f>
        <v>0.006199999999999999</v>
      </c>
      <c r="G4" s="22">
        <f aca="true" t="shared" si="1" ref="G4:G28">F4^2</f>
        <v>3.8439999999999984E-05</v>
      </c>
      <c r="H4" s="17">
        <f>H3</f>
        <v>0.003073076923076923</v>
      </c>
      <c r="I4" s="17">
        <f aca="true" t="shared" si="2" ref="I4:I28">D4-H4</f>
        <v>-0.04317307692307692</v>
      </c>
      <c r="J4" s="21">
        <f aca="true" t="shared" si="3" ref="J4:J28">I4^2</f>
        <v>0.0018639145710059167</v>
      </c>
    </row>
    <row r="5" spans="1:10" ht="13.5" thickBot="1">
      <c r="A5">
        <v>3</v>
      </c>
      <c r="B5" s="9" t="s">
        <v>9</v>
      </c>
      <c r="C5" s="13">
        <v>0.0006</v>
      </c>
      <c r="D5" s="13">
        <v>0.0345</v>
      </c>
      <c r="E5" s="17">
        <f aca="true" t="shared" si="4" ref="E5:E28">E4</f>
        <v>-0.0022999999999999995</v>
      </c>
      <c r="F5" s="17">
        <f t="shared" si="0"/>
        <v>0.0028999999999999994</v>
      </c>
      <c r="G5" s="22">
        <f t="shared" si="1"/>
        <v>8.409999999999996E-06</v>
      </c>
      <c r="H5" s="17">
        <f aca="true" t="shared" si="5" ref="H5:H28">H4</f>
        <v>0.003073076923076923</v>
      </c>
      <c r="I5" s="17">
        <f t="shared" si="2"/>
        <v>0.03142692307692308</v>
      </c>
      <c r="J5" s="21">
        <f t="shared" si="3"/>
        <v>0.0009876514940828406</v>
      </c>
    </row>
    <row r="6" spans="1:10" ht="13.5" thickBot="1">
      <c r="A6">
        <v>4</v>
      </c>
      <c r="B6" s="9" t="s">
        <v>10</v>
      </c>
      <c r="C6" s="13">
        <v>0.0014</v>
      </c>
      <c r="D6" s="14">
        <v>-0.003</v>
      </c>
      <c r="E6" s="17">
        <f t="shared" si="4"/>
        <v>-0.0022999999999999995</v>
      </c>
      <c r="F6" s="17">
        <f t="shared" si="0"/>
        <v>0.0036999999999999993</v>
      </c>
      <c r="G6" s="22">
        <f t="shared" si="1"/>
        <v>1.3689999999999994E-05</v>
      </c>
      <c r="H6" s="17">
        <f t="shared" si="5"/>
        <v>0.003073076923076923</v>
      </c>
      <c r="I6" s="17">
        <f t="shared" si="2"/>
        <v>-0.006073076923076923</v>
      </c>
      <c r="J6" s="21">
        <f t="shared" si="3"/>
        <v>3.6882263313609466E-05</v>
      </c>
    </row>
    <row r="7" spans="1:10" ht="13.5" thickBot="1">
      <c r="A7">
        <v>5</v>
      </c>
      <c r="B7" s="9" t="s">
        <v>11</v>
      </c>
      <c r="C7" s="13">
        <v>0.0007</v>
      </c>
      <c r="D7" s="14">
        <v>-0.0205</v>
      </c>
      <c r="E7" s="17">
        <f t="shared" si="4"/>
        <v>-0.0022999999999999995</v>
      </c>
      <c r="F7" s="17">
        <f t="shared" si="0"/>
        <v>0.0029999999999999996</v>
      </c>
      <c r="G7" s="22">
        <f t="shared" si="1"/>
        <v>8.999999999999999E-06</v>
      </c>
      <c r="H7" s="17">
        <f t="shared" si="5"/>
        <v>0.003073076923076923</v>
      </c>
      <c r="I7" s="17">
        <f t="shared" si="2"/>
        <v>-0.023573076923076926</v>
      </c>
      <c r="J7" s="21">
        <f t="shared" si="3"/>
        <v>0.0005556899556213019</v>
      </c>
    </row>
    <row r="8" spans="1:10" ht="13.5" thickBot="1">
      <c r="A8">
        <v>6</v>
      </c>
      <c r="B8" s="9" t="s">
        <v>12</v>
      </c>
      <c r="C8" s="14">
        <v>-0.0022</v>
      </c>
      <c r="D8" s="14">
        <v>-0.0082</v>
      </c>
      <c r="E8" s="17">
        <f t="shared" si="4"/>
        <v>-0.0022999999999999995</v>
      </c>
      <c r="F8" s="17">
        <f t="shared" si="0"/>
        <v>9.99999999999994E-05</v>
      </c>
      <c r="G8" s="22">
        <f t="shared" si="1"/>
        <v>9.99999999999988E-09</v>
      </c>
      <c r="H8" s="17">
        <f t="shared" si="5"/>
        <v>0.003073076923076923</v>
      </c>
      <c r="I8" s="17">
        <f t="shared" si="2"/>
        <v>-0.011273076923076924</v>
      </c>
      <c r="J8" s="21">
        <f t="shared" si="3"/>
        <v>0.00012708226331360948</v>
      </c>
    </row>
    <row r="9" spans="1:10" ht="13.5" thickBot="1">
      <c r="A9">
        <v>7</v>
      </c>
      <c r="B9" s="9" t="s">
        <v>13</v>
      </c>
      <c r="C9" s="14">
        <v>-0.0022</v>
      </c>
      <c r="D9" s="14">
        <v>-0.0197</v>
      </c>
      <c r="E9" s="17">
        <f t="shared" si="4"/>
        <v>-0.0022999999999999995</v>
      </c>
      <c r="F9" s="17">
        <f t="shared" si="0"/>
        <v>9.99999999999994E-05</v>
      </c>
      <c r="G9" s="22">
        <f t="shared" si="1"/>
        <v>9.99999999999988E-09</v>
      </c>
      <c r="H9" s="17">
        <f t="shared" si="5"/>
        <v>0.003073076923076923</v>
      </c>
      <c r="I9" s="17">
        <f t="shared" si="2"/>
        <v>-0.022773076923076924</v>
      </c>
      <c r="J9" s="21">
        <f t="shared" si="3"/>
        <v>0.0005186130325443788</v>
      </c>
    </row>
    <row r="10" spans="1:10" ht="13.5" thickBot="1">
      <c r="A10">
        <v>8</v>
      </c>
      <c r="B10" s="9" t="s">
        <v>14</v>
      </c>
      <c r="C10" s="13">
        <v>0.0062</v>
      </c>
      <c r="D10" s="14">
        <v>-0.0187</v>
      </c>
      <c r="E10" s="17">
        <f t="shared" si="4"/>
        <v>-0.0022999999999999995</v>
      </c>
      <c r="F10" s="17">
        <f t="shared" si="0"/>
        <v>0.008499999999999999</v>
      </c>
      <c r="G10" s="22">
        <f t="shared" si="1"/>
        <v>7.224999999999998E-05</v>
      </c>
      <c r="H10" s="17">
        <f t="shared" si="5"/>
        <v>0.003073076923076923</v>
      </c>
      <c r="I10" s="17">
        <f t="shared" si="2"/>
        <v>-0.021773076923076923</v>
      </c>
      <c r="J10" s="21">
        <f t="shared" si="3"/>
        <v>0.00047406687869822484</v>
      </c>
    </row>
    <row r="11" spans="1:10" ht="13.5" thickBot="1">
      <c r="A11">
        <v>9</v>
      </c>
      <c r="B11" s="9" t="s">
        <v>16</v>
      </c>
      <c r="C11" s="14">
        <v>-0.007</v>
      </c>
      <c r="D11" s="14">
        <v>-0.0271</v>
      </c>
      <c r="E11" s="17">
        <f t="shared" si="4"/>
        <v>-0.0022999999999999995</v>
      </c>
      <c r="F11" s="17">
        <f t="shared" si="0"/>
        <v>-0.004700000000000001</v>
      </c>
      <c r="G11" s="22">
        <f t="shared" si="1"/>
        <v>2.209000000000001E-05</v>
      </c>
      <c r="H11" s="17">
        <f t="shared" si="5"/>
        <v>0.003073076923076923</v>
      </c>
      <c r="I11" s="17">
        <f t="shared" si="2"/>
        <v>-0.03017307692307692</v>
      </c>
      <c r="J11" s="21">
        <f t="shared" si="3"/>
        <v>0.000910414571005917</v>
      </c>
    </row>
    <row r="12" spans="1:10" ht="13.5" thickBot="1">
      <c r="A12">
        <v>10</v>
      </c>
      <c r="B12" s="9" t="s">
        <v>18</v>
      </c>
      <c r="C12" s="14">
        <v>-0.0188</v>
      </c>
      <c r="D12" s="13">
        <v>0.0127</v>
      </c>
      <c r="E12" s="17">
        <f t="shared" si="4"/>
        <v>-0.0022999999999999995</v>
      </c>
      <c r="F12" s="17">
        <f t="shared" si="0"/>
        <v>-0.0165</v>
      </c>
      <c r="G12" s="22">
        <f t="shared" si="1"/>
        <v>0.00027225000000000003</v>
      </c>
      <c r="H12" s="17">
        <f t="shared" si="5"/>
        <v>0.003073076923076923</v>
      </c>
      <c r="I12" s="17">
        <f t="shared" si="2"/>
        <v>0.009626923076923076</v>
      </c>
      <c r="J12" s="21">
        <f t="shared" si="3"/>
        <v>9.267764792899407E-05</v>
      </c>
    </row>
    <row r="13" spans="1:10" ht="13.5" thickBot="1">
      <c r="A13">
        <v>11</v>
      </c>
      <c r="B13" s="9" t="s">
        <v>20</v>
      </c>
      <c r="C13" s="13">
        <v>0.0024</v>
      </c>
      <c r="D13" s="14">
        <v>-0.0082</v>
      </c>
      <c r="E13" s="17">
        <f t="shared" si="4"/>
        <v>-0.0022999999999999995</v>
      </c>
      <c r="F13" s="17">
        <f t="shared" si="0"/>
        <v>0.004699999999999999</v>
      </c>
      <c r="G13" s="22">
        <f t="shared" si="1"/>
        <v>2.2089999999999993E-05</v>
      </c>
      <c r="H13" s="17">
        <f t="shared" si="5"/>
        <v>0.003073076923076923</v>
      </c>
      <c r="I13" s="17">
        <f t="shared" si="2"/>
        <v>-0.011273076923076924</v>
      </c>
      <c r="J13" s="21">
        <f t="shared" si="3"/>
        <v>0.00012708226331360948</v>
      </c>
    </row>
    <row r="14" spans="1:10" ht="13.5" thickBot="1">
      <c r="A14">
        <v>12</v>
      </c>
      <c r="B14" s="9" t="s">
        <v>21</v>
      </c>
      <c r="C14" s="13">
        <v>0.0014</v>
      </c>
      <c r="D14" s="13">
        <v>0.0072</v>
      </c>
      <c r="E14" s="17">
        <f t="shared" si="4"/>
        <v>-0.0022999999999999995</v>
      </c>
      <c r="F14" s="17">
        <f t="shared" si="0"/>
        <v>0.0036999999999999993</v>
      </c>
      <c r="G14" s="22">
        <f t="shared" si="1"/>
        <v>1.3689999999999994E-05</v>
      </c>
      <c r="H14" s="17">
        <f t="shared" si="5"/>
        <v>0.003073076923076923</v>
      </c>
      <c r="I14" s="17">
        <f t="shared" si="2"/>
        <v>0.004126923076923077</v>
      </c>
      <c r="J14" s="21">
        <f t="shared" si="3"/>
        <v>1.7031494082840234E-05</v>
      </c>
    </row>
    <row r="15" spans="1:10" ht="13.5" thickBot="1">
      <c r="A15">
        <v>13</v>
      </c>
      <c r="B15" s="9" t="s">
        <v>22</v>
      </c>
      <c r="C15" s="13">
        <v>0.0052</v>
      </c>
      <c r="D15" s="13">
        <v>0.0289</v>
      </c>
      <c r="E15" s="17">
        <f t="shared" si="4"/>
        <v>-0.0022999999999999995</v>
      </c>
      <c r="F15" s="17">
        <f t="shared" si="0"/>
        <v>0.0075</v>
      </c>
      <c r="G15" s="22">
        <f t="shared" si="1"/>
        <v>5.625E-05</v>
      </c>
      <c r="H15" s="17">
        <f t="shared" si="5"/>
        <v>0.003073076923076923</v>
      </c>
      <c r="I15" s="17">
        <f t="shared" si="2"/>
        <v>0.025826923076923074</v>
      </c>
      <c r="J15" s="21">
        <f t="shared" si="3"/>
        <v>0.0006670299556213016</v>
      </c>
    </row>
    <row r="16" spans="1:10" ht="13.5" thickBot="1">
      <c r="A16">
        <v>14</v>
      </c>
      <c r="B16" s="9" t="s">
        <v>24</v>
      </c>
      <c r="C16" s="13">
        <v>0.0009</v>
      </c>
      <c r="D16" s="13">
        <v>0.0478</v>
      </c>
      <c r="E16" s="17">
        <f t="shared" si="4"/>
        <v>-0.0022999999999999995</v>
      </c>
      <c r="F16" s="17">
        <f t="shared" si="0"/>
        <v>0.0031999999999999997</v>
      </c>
      <c r="G16" s="22">
        <f t="shared" si="1"/>
        <v>1.0239999999999999E-05</v>
      </c>
      <c r="H16" s="17">
        <f t="shared" si="5"/>
        <v>0.003073076923076923</v>
      </c>
      <c r="I16" s="17">
        <f t="shared" si="2"/>
        <v>0.04472692307692308</v>
      </c>
      <c r="J16" s="21">
        <f t="shared" si="3"/>
        <v>0.0020004976479289943</v>
      </c>
    </row>
    <row r="17" spans="1:10" ht="13.5" thickBot="1">
      <c r="A17">
        <v>15</v>
      </c>
      <c r="B17" s="9" t="s">
        <v>26</v>
      </c>
      <c r="C17" s="14">
        <v>-0.0102</v>
      </c>
      <c r="D17" s="14">
        <v>-0.0226</v>
      </c>
      <c r="E17" s="17">
        <f t="shared" si="4"/>
        <v>-0.0022999999999999995</v>
      </c>
      <c r="F17" s="17">
        <f t="shared" si="0"/>
        <v>-0.0079</v>
      </c>
      <c r="G17" s="22">
        <f t="shared" si="1"/>
        <v>6.241000000000001E-05</v>
      </c>
      <c r="H17" s="17">
        <f t="shared" si="5"/>
        <v>0.003073076923076923</v>
      </c>
      <c r="I17" s="17">
        <f t="shared" si="2"/>
        <v>-0.025673076923076923</v>
      </c>
      <c r="J17" s="21">
        <f t="shared" si="3"/>
        <v>0.0006591068786982249</v>
      </c>
    </row>
    <row r="18" spans="1:10" ht="13.5" thickBot="1">
      <c r="A18">
        <v>16</v>
      </c>
      <c r="B18" s="9" t="s">
        <v>28</v>
      </c>
      <c r="C18" s="14">
        <v>-0.0075</v>
      </c>
      <c r="D18" s="14">
        <v>-0.0511</v>
      </c>
      <c r="E18" s="17">
        <f t="shared" si="4"/>
        <v>-0.0022999999999999995</v>
      </c>
      <c r="F18" s="17">
        <f t="shared" si="0"/>
        <v>-0.0052</v>
      </c>
      <c r="G18" s="22">
        <f t="shared" si="1"/>
        <v>2.704E-05</v>
      </c>
      <c r="H18" s="17">
        <f t="shared" si="5"/>
        <v>0.003073076923076923</v>
      </c>
      <c r="I18" s="17">
        <f t="shared" si="2"/>
        <v>-0.05417307692307692</v>
      </c>
      <c r="J18" s="21">
        <f t="shared" si="3"/>
        <v>0.002934722263313609</v>
      </c>
    </row>
    <row r="19" spans="1:10" ht="13.5" thickBot="1">
      <c r="A19">
        <v>17</v>
      </c>
      <c r="B19" s="9" t="s">
        <v>30</v>
      </c>
      <c r="C19" s="13">
        <v>0.0027</v>
      </c>
      <c r="D19" s="13">
        <v>0.0223</v>
      </c>
      <c r="E19" s="17">
        <f t="shared" si="4"/>
        <v>-0.0022999999999999995</v>
      </c>
      <c r="F19" s="17">
        <f t="shared" si="0"/>
        <v>0.004999999999999999</v>
      </c>
      <c r="G19" s="22">
        <f t="shared" si="1"/>
        <v>2.499999999999999E-05</v>
      </c>
      <c r="H19" s="17">
        <f t="shared" si="5"/>
        <v>0.003073076923076923</v>
      </c>
      <c r="I19" s="17">
        <f t="shared" si="2"/>
        <v>0.01922692307692308</v>
      </c>
      <c r="J19" s="21">
        <f t="shared" si="3"/>
        <v>0.00036967457100591726</v>
      </c>
    </row>
    <row r="20" spans="1:10" ht="13.5" thickBot="1">
      <c r="A20">
        <v>18</v>
      </c>
      <c r="B20" s="9" t="s">
        <v>33</v>
      </c>
      <c r="C20" s="14">
        <v>-0.0223</v>
      </c>
      <c r="D20" s="13">
        <v>0.0232</v>
      </c>
      <c r="E20" s="17">
        <f t="shared" si="4"/>
        <v>-0.0022999999999999995</v>
      </c>
      <c r="F20" s="17">
        <f t="shared" si="0"/>
        <v>-0.02</v>
      </c>
      <c r="G20" s="22">
        <f t="shared" si="1"/>
        <v>0.0004</v>
      </c>
      <c r="H20" s="17">
        <f t="shared" si="5"/>
        <v>0.003073076923076923</v>
      </c>
      <c r="I20" s="17">
        <f>D20-H20</f>
        <v>0.020126923076923077</v>
      </c>
      <c r="J20" s="21">
        <f t="shared" si="3"/>
        <v>0.0004050930325443787</v>
      </c>
    </row>
    <row r="21" spans="1:10" ht="13.5" thickBot="1">
      <c r="A21">
        <v>19</v>
      </c>
      <c r="B21" s="9" t="s">
        <v>35</v>
      </c>
      <c r="C21" s="14">
        <v>-0.0014</v>
      </c>
      <c r="D21" s="13">
        <v>0.0408</v>
      </c>
      <c r="E21" s="17">
        <f t="shared" si="4"/>
        <v>-0.0022999999999999995</v>
      </c>
      <c r="F21" s="17">
        <f t="shared" si="0"/>
        <v>0.0008999999999999995</v>
      </c>
      <c r="G21" s="22">
        <f t="shared" si="1"/>
        <v>8.099999999999991E-07</v>
      </c>
      <c r="H21" s="17">
        <f t="shared" si="5"/>
        <v>0.003073076923076923</v>
      </c>
      <c r="I21" s="17">
        <f t="shared" si="2"/>
        <v>0.03772692307692308</v>
      </c>
      <c r="J21" s="21">
        <f t="shared" si="3"/>
        <v>0.0014233207248520714</v>
      </c>
    </row>
    <row r="22" spans="1:10" ht="13.5" thickBot="1">
      <c r="A22">
        <v>20</v>
      </c>
      <c r="B22" s="9" t="s">
        <v>37</v>
      </c>
      <c r="C22" s="13">
        <v>0.0033</v>
      </c>
      <c r="D22" s="14">
        <v>-0.0847</v>
      </c>
      <c r="E22" s="17">
        <f t="shared" si="4"/>
        <v>-0.0022999999999999995</v>
      </c>
      <c r="F22" s="17">
        <f t="shared" si="0"/>
        <v>0.005599999999999999</v>
      </c>
      <c r="G22" s="22">
        <f t="shared" si="1"/>
        <v>3.135999999999999E-05</v>
      </c>
      <c r="H22" s="17">
        <f t="shared" si="5"/>
        <v>0.003073076923076923</v>
      </c>
      <c r="I22" s="17">
        <f t="shared" si="2"/>
        <v>-0.08777307692307693</v>
      </c>
      <c r="J22" s="21">
        <f t="shared" si="3"/>
        <v>0.007704113032544379</v>
      </c>
    </row>
    <row r="23" spans="1:10" ht="13.5" thickBot="1">
      <c r="A23">
        <v>21</v>
      </c>
      <c r="B23" s="9" t="s">
        <v>39</v>
      </c>
      <c r="C23" s="14">
        <v>-0.013</v>
      </c>
      <c r="D23" s="13">
        <v>0.0676</v>
      </c>
      <c r="E23" s="17">
        <f t="shared" si="4"/>
        <v>-0.0022999999999999995</v>
      </c>
      <c r="F23" s="17">
        <f t="shared" si="0"/>
        <v>-0.0107</v>
      </c>
      <c r="G23" s="22">
        <f t="shared" si="1"/>
        <v>0.00011448999999999998</v>
      </c>
      <c r="H23" s="17">
        <f t="shared" si="5"/>
        <v>0.003073076923076923</v>
      </c>
      <c r="I23" s="17">
        <f t="shared" si="2"/>
        <v>0.06452692307692307</v>
      </c>
      <c r="J23" s="21">
        <f t="shared" si="3"/>
        <v>0.0041637238017751465</v>
      </c>
    </row>
    <row r="24" spans="1:10" ht="13.5" thickBot="1">
      <c r="A24">
        <v>22</v>
      </c>
      <c r="B24" s="9" t="s">
        <v>41</v>
      </c>
      <c r="C24" s="14">
        <v>-0.0034</v>
      </c>
      <c r="D24" s="13">
        <v>0.0298</v>
      </c>
      <c r="E24" s="17">
        <f t="shared" si="4"/>
        <v>-0.0022999999999999995</v>
      </c>
      <c r="F24" s="17">
        <f t="shared" si="0"/>
        <v>-0.0011000000000000003</v>
      </c>
      <c r="G24" s="22">
        <f t="shared" si="1"/>
        <v>1.2100000000000007E-06</v>
      </c>
      <c r="H24" s="17">
        <f t="shared" si="5"/>
        <v>0.003073076923076923</v>
      </c>
      <c r="I24" s="17">
        <f t="shared" si="2"/>
        <v>0.02672692307692308</v>
      </c>
      <c r="J24" s="21">
        <f t="shared" si="3"/>
        <v>0.0007143284171597634</v>
      </c>
    </row>
    <row r="25" spans="1:10" ht="13.5" thickBot="1">
      <c r="A25">
        <v>23</v>
      </c>
      <c r="B25" s="9" t="s">
        <v>44</v>
      </c>
      <c r="C25" s="13">
        <v>0.0186</v>
      </c>
      <c r="D25" s="13">
        <v>0.0815</v>
      </c>
      <c r="E25" s="17">
        <f t="shared" si="4"/>
        <v>-0.0022999999999999995</v>
      </c>
      <c r="F25" s="17">
        <f t="shared" si="0"/>
        <v>0.0209</v>
      </c>
      <c r="G25" s="22">
        <f t="shared" si="1"/>
        <v>0.00043680999999999993</v>
      </c>
      <c r="H25" s="17">
        <f t="shared" si="5"/>
        <v>0.003073076923076923</v>
      </c>
      <c r="I25" s="17">
        <f t="shared" si="2"/>
        <v>0.07842692307692307</v>
      </c>
      <c r="J25" s="21">
        <f t="shared" si="3"/>
        <v>0.006150782263313609</v>
      </c>
    </row>
    <row r="26" spans="1:10" ht="13.5" thickBot="1">
      <c r="A26">
        <v>24</v>
      </c>
      <c r="B26" s="9" t="s">
        <v>46</v>
      </c>
      <c r="C26" s="14">
        <v>-0.0243</v>
      </c>
      <c r="D26" s="13">
        <v>0.0015</v>
      </c>
      <c r="E26" s="17">
        <f t="shared" si="4"/>
        <v>-0.0022999999999999995</v>
      </c>
      <c r="F26" s="17">
        <f t="shared" si="0"/>
        <v>-0.022</v>
      </c>
      <c r="G26" s="22">
        <f t="shared" si="1"/>
        <v>0.00048399999999999995</v>
      </c>
      <c r="H26" s="17">
        <f t="shared" si="5"/>
        <v>0.003073076923076923</v>
      </c>
      <c r="I26" s="17">
        <f t="shared" si="2"/>
        <v>-0.0015730769230769231</v>
      </c>
      <c r="J26" s="21">
        <f t="shared" si="3"/>
        <v>2.47457100591716E-06</v>
      </c>
    </row>
    <row r="27" spans="1:10" ht="13.5" thickBot="1">
      <c r="A27">
        <v>25</v>
      </c>
      <c r="B27" s="9" t="s">
        <v>48</v>
      </c>
      <c r="C27" s="14">
        <v>-0.0044</v>
      </c>
      <c r="D27" s="14">
        <v>-0.0366</v>
      </c>
      <c r="E27" s="17">
        <f t="shared" si="4"/>
        <v>-0.0022999999999999995</v>
      </c>
      <c r="F27" s="17">
        <f t="shared" si="0"/>
        <v>-0.0021000000000000007</v>
      </c>
      <c r="G27" s="22">
        <f t="shared" si="1"/>
        <v>4.4100000000000035E-06</v>
      </c>
      <c r="H27" s="17">
        <f t="shared" si="5"/>
        <v>0.003073076923076923</v>
      </c>
      <c r="I27" s="17">
        <f t="shared" si="2"/>
        <v>-0.03967307692307692</v>
      </c>
      <c r="J27" s="21">
        <f t="shared" si="3"/>
        <v>0.0015739530325443785</v>
      </c>
    </row>
    <row r="28" spans="1:10" ht="12.75">
      <c r="A28">
        <v>26</v>
      </c>
      <c r="B28" s="9" t="s">
        <v>50</v>
      </c>
      <c r="C28" s="13">
        <v>0.0098</v>
      </c>
      <c r="D28" s="13">
        <v>0.0233</v>
      </c>
      <c r="E28" s="17">
        <f t="shared" si="4"/>
        <v>-0.0022999999999999995</v>
      </c>
      <c r="F28" s="17">
        <f t="shared" si="0"/>
        <v>0.0121</v>
      </c>
      <c r="G28" s="22">
        <f t="shared" si="1"/>
        <v>0.00014641</v>
      </c>
      <c r="H28" s="17">
        <f t="shared" si="5"/>
        <v>0.003073076923076923</v>
      </c>
      <c r="I28" s="17">
        <f t="shared" si="2"/>
        <v>0.02022692307692308</v>
      </c>
      <c r="J28" s="21">
        <f t="shared" si="3"/>
        <v>0.0004091284171597634</v>
      </c>
    </row>
    <row r="29" spans="1:10" ht="12.75">
      <c r="A29" t="s">
        <v>83</v>
      </c>
      <c r="C29" s="15">
        <f>AVERAGE(C3:C28)</f>
        <v>-0.0022999999999999995</v>
      </c>
      <c r="G29" s="23">
        <f>SUM(G3:G28)</f>
        <v>0.00227678</v>
      </c>
      <c r="I29" s="24"/>
      <c r="J29" s="23">
        <f>SUM(J3:J28)</f>
        <v>0.03490329115384616</v>
      </c>
    </row>
    <row r="30" spans="1:4" ht="12.75">
      <c r="A30" t="s">
        <v>84</v>
      </c>
      <c r="D30" s="15">
        <f>AVERAGE(D3:D28)</f>
        <v>0.003073076923076923</v>
      </c>
    </row>
    <row r="31" spans="1:4" ht="12.75">
      <c r="A31" t="s">
        <v>113</v>
      </c>
      <c r="C31" s="26">
        <f>STDEV(C3:C28)</f>
        <v>0.009543123178498746</v>
      </c>
      <c r="D31" s="26">
        <f>STDEV(D3:D28)</f>
        <v>0.037364845057270696</v>
      </c>
    </row>
    <row r="32" spans="1:3" ht="12.75">
      <c r="A32" t="s">
        <v>93</v>
      </c>
      <c r="C32" s="15">
        <f>G29</f>
        <v>0.00227678</v>
      </c>
    </row>
    <row r="33" spans="1:3" ht="12.75">
      <c r="A33" t="s">
        <v>94</v>
      </c>
      <c r="C33" s="15">
        <f>J29</f>
        <v>0.03490329115384616</v>
      </c>
    </row>
    <row r="34" spans="1:3" ht="12.75">
      <c r="A34" t="s">
        <v>89</v>
      </c>
      <c r="C34" s="15">
        <v>26</v>
      </c>
    </row>
    <row r="35" spans="1:3" ht="12.75">
      <c r="A35" t="s">
        <v>90</v>
      </c>
      <c r="C35" s="15">
        <v>26</v>
      </c>
    </row>
    <row r="36" spans="1:4" ht="12.75">
      <c r="A36" t="s">
        <v>91</v>
      </c>
      <c r="C36" s="15">
        <f>C34+C35-2</f>
        <v>50</v>
      </c>
      <c r="D36" s="20" t="s">
        <v>96</v>
      </c>
    </row>
    <row r="37" spans="1:4" ht="12.75">
      <c r="A37" t="s">
        <v>95</v>
      </c>
      <c r="C37" s="15">
        <f>C32+C33</f>
        <v>0.03718007115384616</v>
      </c>
      <c r="D37" s="20" t="s">
        <v>92</v>
      </c>
    </row>
    <row r="38" spans="1:3" ht="12.75">
      <c r="A38" t="s">
        <v>97</v>
      </c>
      <c r="C38" s="15">
        <f>C37/C36</f>
        <v>0.0007436014230769232</v>
      </c>
    </row>
    <row r="39" spans="1:3" ht="12.75">
      <c r="A39" t="s">
        <v>113</v>
      </c>
      <c r="C39" s="15">
        <f>SQRT(C38)</f>
        <v>0.027269056145692378</v>
      </c>
    </row>
    <row r="40" spans="1:4" ht="12.75">
      <c r="A40" t="s">
        <v>98</v>
      </c>
      <c r="C40" s="15">
        <v>1.71</v>
      </c>
      <c r="D40" s="20" t="s">
        <v>100</v>
      </c>
    </row>
    <row r="41" spans="1:3" ht="12.75">
      <c r="A41" t="s">
        <v>99</v>
      </c>
      <c r="C41" s="15">
        <v>1.65</v>
      </c>
    </row>
    <row r="42" spans="1:3" ht="12.75">
      <c r="A42" t="s">
        <v>101</v>
      </c>
      <c r="C42" s="15">
        <f>(C29-(C40*(C31/SQRT(C34))))</f>
        <v>-0.005500368343704301</v>
      </c>
    </row>
    <row r="43" spans="1:3" ht="12.75">
      <c r="A43" t="s">
        <v>102</v>
      </c>
      <c r="C43" s="15">
        <f>(D30-(C40*(D31/SQRT(C35))))</f>
        <v>-0.00945754487148708</v>
      </c>
    </row>
    <row r="44" spans="1:4" ht="12.75">
      <c r="A44" t="s">
        <v>103</v>
      </c>
      <c r="C44" s="15">
        <f>C29-D30</f>
        <v>-0.005373076923076923</v>
      </c>
      <c r="D44" s="20" t="s">
        <v>105</v>
      </c>
    </row>
    <row r="45" spans="1:4" ht="12.75">
      <c r="A45" t="s">
        <v>104</v>
      </c>
      <c r="C45" s="15">
        <f>C42-C43</f>
        <v>0.003957176527782779</v>
      </c>
      <c r="D45" s="20" t="s">
        <v>106</v>
      </c>
    </row>
    <row r="46" spans="1:4" ht="12.75">
      <c r="A46" t="s">
        <v>107</v>
      </c>
      <c r="C46" s="15">
        <f>C44-C45</f>
        <v>-0.009330253450859702</v>
      </c>
      <c r="D46" s="20" t="s">
        <v>108</v>
      </c>
    </row>
    <row r="47" spans="1:3" ht="12.75">
      <c r="A47" t="s">
        <v>110</v>
      </c>
      <c r="C47" s="15">
        <f>1/C34</f>
        <v>0.038461538461538464</v>
      </c>
    </row>
    <row r="48" spans="1:3" ht="12.75">
      <c r="A48" t="s">
        <v>109</v>
      </c>
      <c r="C48" s="20">
        <f>1/C35</f>
        <v>0.038461538461538464</v>
      </c>
    </row>
    <row r="49" spans="1:3" ht="12.75">
      <c r="A49" t="s">
        <v>111</v>
      </c>
      <c r="C49" s="15">
        <f>C34+C35</f>
        <v>52</v>
      </c>
    </row>
    <row r="50" spans="1:4" ht="12.75">
      <c r="A50" t="s">
        <v>112</v>
      </c>
      <c r="C50" s="15">
        <f>C39*C49</f>
        <v>1.4179909195760036</v>
      </c>
      <c r="D50" s="20" t="s">
        <v>114</v>
      </c>
    </row>
    <row r="51" spans="1:4" ht="12.75">
      <c r="A51" t="s">
        <v>74</v>
      </c>
      <c r="C51" s="15">
        <f>C46/C50</f>
        <v>-0.006579910577741612</v>
      </c>
      <c r="D51" s="27" t="s">
        <v>116</v>
      </c>
    </row>
    <row r="52" spans="1:3" ht="12.75">
      <c r="A52" t="s">
        <v>78</v>
      </c>
      <c r="C52" s="15">
        <v>1.71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service.r</dc:creator>
  <cp:keywords/>
  <dc:description/>
  <cp:lastModifiedBy>service.r</cp:lastModifiedBy>
  <dcterms:created xsi:type="dcterms:W3CDTF">2015-02-27T03:29:46Z</dcterms:created>
  <dcterms:modified xsi:type="dcterms:W3CDTF">2015-02-27T05:08:22Z</dcterms:modified>
  <cp:category/>
  <cp:version/>
  <cp:contentType/>
  <cp:contentStatus/>
</cp:coreProperties>
</file>