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F DRIVE\ALL\ALEXY\excel dashboard templates\"/>
    </mc:Choice>
  </mc:AlternateContent>
  <bookViews>
    <workbookView xWindow="0" yWindow="240" windowWidth="20220" windowHeight="7425" firstSheet="2" activeTab="11"/>
  </bookViews>
  <sheets>
    <sheet name="List" sheetId="7" r:id="rId1"/>
    <sheet name="Piv" sheetId="21" r:id="rId2"/>
    <sheet name="ChtData" sheetId="20" r:id="rId3"/>
    <sheet name="Finances" sheetId="2" r:id="rId4"/>
    <sheet name="Products" sheetId="18" r:id="rId5"/>
    <sheet name="Stats" sheetId="9" r:id="rId6"/>
    <sheet name="Other" sheetId="5" r:id="rId7"/>
    <sheet name="Targ" sheetId="11" r:id="rId8"/>
    <sheet name="FTE" sheetId="19" r:id="rId9"/>
    <sheet name="Calc" sheetId="8" r:id="rId10"/>
    <sheet name="Graph" sheetId="22" r:id="rId11"/>
    <sheet name="Result" sheetId="23" r:id="rId12"/>
  </sheets>
  <definedNames>
    <definedName name="_xlnm._FilterDatabase" localSheetId="3" hidden="1">Finances!$A$2:$T$123</definedName>
    <definedName name="_xlnm._FilterDatabase" localSheetId="6" hidden="1">Other!$A$1:$AI$549</definedName>
    <definedName name="_xlnm._FilterDatabase" localSheetId="7" hidden="1">Targ!$A$12:$H$121</definedName>
    <definedName name="Americas">"NthAmerica,SthAmerica"</definedName>
    <definedName name="Slicer_Company">#N/A</definedName>
    <definedName name="Slicer_Region">#N/A</definedName>
  </definedNames>
  <calcPr calcId="152511"/>
  <pivotCaches>
    <pivotCache cacheId="0" r:id="rId13"/>
    <pivotCache cacheId="1" r:id="rId14"/>
  </pivotCaches>
  <extLst>
    <ext xmlns:x14="http://schemas.microsoft.com/office/spreadsheetml/2009/9/main" uri="{BBE1A952-AA13-448e-AADC-164F8A28A991}">
      <x14:slicerCaches>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2" i="8" l="1"/>
  <c r="O182" i="8" s="1"/>
  <c r="P172" i="8"/>
  <c r="P182" i="8" s="1"/>
  <c r="O173" i="8"/>
  <c r="P173" i="8"/>
  <c r="O174" i="8"/>
  <c r="P174" i="8"/>
  <c r="O175" i="8"/>
  <c r="P175" i="8"/>
  <c r="O176" i="8"/>
  <c r="P176" i="8"/>
  <c r="O177" i="8"/>
  <c r="P177" i="8"/>
  <c r="O178" i="8"/>
  <c r="P178" i="8"/>
  <c r="O179" i="8"/>
  <c r="P179" i="8"/>
  <c r="O180" i="8"/>
  <c r="P180" i="8"/>
  <c r="O181" i="8"/>
  <c r="P181" i="8"/>
  <c r="O186" i="8"/>
  <c r="O196" i="8" s="1"/>
  <c r="P186" i="8"/>
  <c r="P196" i="8" s="1"/>
  <c r="O187" i="8"/>
  <c r="P187" i="8"/>
  <c r="O188" i="8"/>
  <c r="P188" i="8"/>
  <c r="O189" i="8"/>
  <c r="P189" i="8"/>
  <c r="O190" i="8"/>
  <c r="P190" i="8"/>
  <c r="O191" i="8"/>
  <c r="P191" i="8"/>
  <c r="O192" i="8"/>
  <c r="P192" i="8"/>
  <c r="O193" i="8"/>
  <c r="P193" i="8"/>
  <c r="O194" i="8"/>
  <c r="P194" i="8"/>
  <c r="O195" i="8"/>
  <c r="P195" i="8"/>
  <c r="P167" i="8"/>
  <c r="O167" i="8"/>
  <c r="P166" i="8"/>
  <c r="O166" i="8"/>
  <c r="P165" i="8"/>
  <c r="O165" i="8"/>
  <c r="P164" i="8"/>
  <c r="O164" i="8"/>
  <c r="P163" i="8"/>
  <c r="O163" i="8"/>
  <c r="P162" i="8"/>
  <c r="O162" i="8"/>
  <c r="P161" i="8"/>
  <c r="O161" i="8"/>
  <c r="P160" i="8"/>
  <c r="O160" i="8"/>
  <c r="P159" i="8"/>
  <c r="O159" i="8"/>
  <c r="P158" i="8"/>
  <c r="O158" i="8"/>
  <c r="O145" i="8"/>
  <c r="P145" i="8"/>
  <c r="O146" i="8"/>
  <c r="P146" i="8"/>
  <c r="O147" i="8"/>
  <c r="P147" i="8"/>
  <c r="O148" i="8"/>
  <c r="P148" i="8"/>
  <c r="O149" i="8"/>
  <c r="P149" i="8"/>
  <c r="O150" i="8"/>
  <c r="P150" i="8"/>
  <c r="O151" i="8"/>
  <c r="P151" i="8"/>
  <c r="O152" i="8"/>
  <c r="P152" i="8"/>
  <c r="O153" i="8"/>
  <c r="P153" i="8"/>
  <c r="O154" i="8"/>
  <c r="P154" i="8"/>
  <c r="E133" i="8"/>
  <c r="P106" i="8" l="1"/>
  <c r="P107" i="8"/>
  <c r="P108" i="8"/>
  <c r="P109" i="8"/>
  <c r="P110" i="8"/>
  <c r="P111" i="8"/>
  <c r="P112" i="8"/>
  <c r="P113" i="8"/>
  <c r="P114" i="8"/>
  <c r="P115" i="8"/>
  <c r="H7" i="23"/>
  <c r="H8" i="23"/>
  <c r="H9" i="23"/>
  <c r="H10" i="23"/>
  <c r="H11" i="23"/>
  <c r="H12" i="23"/>
  <c r="H13" i="23"/>
  <c r="H14" i="23"/>
  <c r="H15" i="23"/>
  <c r="H6" i="23"/>
  <c r="B15" i="23" l="1"/>
  <c r="B7" i="23"/>
  <c r="B8" i="23"/>
  <c r="B9" i="23"/>
  <c r="B10" i="23"/>
  <c r="B11" i="23"/>
  <c r="B12" i="23"/>
  <c r="B13" i="23"/>
  <c r="B14" i="23"/>
  <c r="B6" i="23"/>
  <c r="J13" i="22"/>
  <c r="M13" i="22"/>
  <c r="N13" i="22"/>
  <c r="E13" i="22"/>
  <c r="F13" i="22"/>
  <c r="G13" i="22"/>
  <c r="H13" i="22"/>
  <c r="I13" i="22"/>
  <c r="K13" i="22"/>
  <c r="L13" i="22"/>
  <c r="O13" i="22"/>
  <c r="P13" i="22"/>
  <c r="L26" i="22"/>
  <c r="M26" i="22"/>
  <c r="E26" i="22"/>
  <c r="F26" i="22"/>
  <c r="G26" i="22"/>
  <c r="H26" i="22"/>
  <c r="I26" i="22"/>
  <c r="J26" i="22"/>
  <c r="K26" i="22"/>
  <c r="N26" i="22"/>
  <c r="O26" i="22"/>
  <c r="P26" i="22"/>
  <c r="N39" i="22"/>
  <c r="I39" i="22"/>
  <c r="J39" i="22"/>
  <c r="M39" i="22"/>
  <c r="E39" i="22"/>
  <c r="F39" i="22"/>
  <c r="G39" i="22"/>
  <c r="H39" i="22"/>
  <c r="K39" i="22"/>
  <c r="L39" i="22"/>
  <c r="O39" i="22"/>
  <c r="P39" i="22"/>
  <c r="K52" i="22"/>
  <c r="F77" i="22"/>
  <c r="I77" i="22"/>
  <c r="J77" i="22"/>
  <c r="M77" i="22"/>
  <c r="N77" i="22"/>
  <c r="E52" i="22"/>
  <c r="G52" i="22"/>
  <c r="H52" i="22"/>
  <c r="I52" i="22"/>
  <c r="L52" i="22"/>
  <c r="M52" i="22"/>
  <c r="O52" i="22"/>
  <c r="P52" i="22"/>
  <c r="E55" i="22"/>
  <c r="F55" i="22"/>
  <c r="G55" i="22"/>
  <c r="H55" i="22"/>
  <c r="I55" i="22"/>
  <c r="J55" i="22"/>
  <c r="K55" i="22"/>
  <c r="L55" i="22"/>
  <c r="M55" i="22"/>
  <c r="N55" i="22"/>
  <c r="O55" i="22"/>
  <c r="O65" i="22" s="1"/>
  <c r="P55" i="22"/>
  <c r="P65" i="22" s="1"/>
  <c r="E56" i="22"/>
  <c r="F56" i="22"/>
  <c r="G56" i="22"/>
  <c r="H56" i="22"/>
  <c r="I56" i="22"/>
  <c r="J56" i="22"/>
  <c r="K56" i="22"/>
  <c r="L56" i="22"/>
  <c r="M56" i="22"/>
  <c r="N56" i="22"/>
  <c r="O56" i="22"/>
  <c r="P56" i="22"/>
  <c r="E57" i="22"/>
  <c r="F57" i="22"/>
  <c r="G57" i="22"/>
  <c r="H57" i="22"/>
  <c r="I57" i="22"/>
  <c r="J57" i="22"/>
  <c r="K57" i="22"/>
  <c r="L57" i="22"/>
  <c r="M57" i="22"/>
  <c r="N57" i="22"/>
  <c r="O57" i="22"/>
  <c r="P57" i="22"/>
  <c r="E58" i="22"/>
  <c r="F58" i="22"/>
  <c r="G58" i="22"/>
  <c r="H58" i="22"/>
  <c r="I58" i="22"/>
  <c r="J58" i="22"/>
  <c r="K58" i="22"/>
  <c r="L58" i="22"/>
  <c r="M58" i="22"/>
  <c r="N58" i="22"/>
  <c r="O58" i="22"/>
  <c r="P58" i="22"/>
  <c r="E59" i="22"/>
  <c r="F59" i="22"/>
  <c r="G59" i="22"/>
  <c r="H59" i="22"/>
  <c r="I59" i="22"/>
  <c r="J59" i="22"/>
  <c r="K59" i="22"/>
  <c r="L59" i="22"/>
  <c r="M59" i="22"/>
  <c r="N59" i="22"/>
  <c r="O59" i="22"/>
  <c r="P59" i="22"/>
  <c r="E60" i="22"/>
  <c r="F60" i="22"/>
  <c r="G60" i="22"/>
  <c r="H60" i="22"/>
  <c r="I60" i="22"/>
  <c r="J60" i="22"/>
  <c r="K60" i="22"/>
  <c r="L60" i="22"/>
  <c r="M60" i="22"/>
  <c r="N60" i="22"/>
  <c r="O60" i="22"/>
  <c r="P60" i="22"/>
  <c r="E61" i="22"/>
  <c r="F61" i="22"/>
  <c r="G61" i="22"/>
  <c r="H61" i="22"/>
  <c r="I61" i="22"/>
  <c r="J61" i="22"/>
  <c r="K61" i="22"/>
  <c r="L61" i="22"/>
  <c r="M61" i="22"/>
  <c r="N61" i="22"/>
  <c r="O61" i="22"/>
  <c r="P61" i="22"/>
  <c r="E62" i="22"/>
  <c r="F62" i="22"/>
  <c r="G62" i="22"/>
  <c r="H62" i="22"/>
  <c r="I62" i="22"/>
  <c r="J62" i="22"/>
  <c r="K62" i="22"/>
  <c r="L62" i="22"/>
  <c r="M62" i="22"/>
  <c r="N62" i="22"/>
  <c r="O62" i="22"/>
  <c r="P62" i="22"/>
  <c r="E63" i="22"/>
  <c r="F63" i="22"/>
  <c r="G63" i="22"/>
  <c r="H63" i="22"/>
  <c r="I63" i="22"/>
  <c r="J63" i="22"/>
  <c r="K63" i="22"/>
  <c r="L63" i="22"/>
  <c r="M63" i="22"/>
  <c r="N63" i="22"/>
  <c r="O63" i="22"/>
  <c r="P63" i="22"/>
  <c r="E64" i="22"/>
  <c r="F64" i="22"/>
  <c r="G64" i="22"/>
  <c r="H64" i="22"/>
  <c r="I64" i="22"/>
  <c r="J64" i="22"/>
  <c r="K64" i="22"/>
  <c r="L64" i="22"/>
  <c r="M64" i="22"/>
  <c r="N64" i="22"/>
  <c r="O64" i="22"/>
  <c r="P64" i="22"/>
  <c r="F65" i="22"/>
  <c r="J65" i="22"/>
  <c r="N65" i="22"/>
  <c r="E68" i="22"/>
  <c r="F68" i="22"/>
  <c r="G68" i="22"/>
  <c r="H68" i="22"/>
  <c r="I68" i="22"/>
  <c r="J68" i="22"/>
  <c r="K68" i="22"/>
  <c r="L68" i="22"/>
  <c r="M68" i="22"/>
  <c r="N68" i="22"/>
  <c r="O68" i="22"/>
  <c r="P68" i="22"/>
  <c r="P78" i="22" s="1"/>
  <c r="E69" i="22"/>
  <c r="F69" i="22"/>
  <c r="G69" i="22"/>
  <c r="H69" i="22"/>
  <c r="I69" i="22"/>
  <c r="J69" i="22"/>
  <c r="K69" i="22"/>
  <c r="L69" i="22"/>
  <c r="M69" i="22"/>
  <c r="N69" i="22"/>
  <c r="O69" i="22"/>
  <c r="P69" i="22"/>
  <c r="E70" i="22"/>
  <c r="F70" i="22"/>
  <c r="G70" i="22"/>
  <c r="H70" i="22"/>
  <c r="I70" i="22"/>
  <c r="J70" i="22"/>
  <c r="K70" i="22"/>
  <c r="L70" i="22"/>
  <c r="M70" i="22"/>
  <c r="N70" i="22"/>
  <c r="O70" i="22"/>
  <c r="P70" i="22"/>
  <c r="E71" i="22"/>
  <c r="F71" i="22"/>
  <c r="G71" i="22"/>
  <c r="H71" i="22"/>
  <c r="I71" i="22"/>
  <c r="J71" i="22"/>
  <c r="K71" i="22"/>
  <c r="L71" i="22"/>
  <c r="M71" i="22"/>
  <c r="N71" i="22"/>
  <c r="O71" i="22"/>
  <c r="P71" i="22"/>
  <c r="E72" i="22"/>
  <c r="F72" i="22"/>
  <c r="G72" i="22"/>
  <c r="H72" i="22"/>
  <c r="I72" i="22"/>
  <c r="J72" i="22"/>
  <c r="K72" i="22"/>
  <c r="L72" i="22"/>
  <c r="M72" i="22"/>
  <c r="N72" i="22"/>
  <c r="O72" i="22"/>
  <c r="P72" i="22"/>
  <c r="E73" i="22"/>
  <c r="F73" i="22"/>
  <c r="G73" i="22"/>
  <c r="H73" i="22"/>
  <c r="I73" i="22"/>
  <c r="J73" i="22"/>
  <c r="K73" i="22"/>
  <c r="L73" i="22"/>
  <c r="M73" i="22"/>
  <c r="N73" i="22"/>
  <c r="O73" i="22"/>
  <c r="P73" i="22"/>
  <c r="E74" i="22"/>
  <c r="F74" i="22"/>
  <c r="G74" i="22"/>
  <c r="H74" i="22"/>
  <c r="I74" i="22"/>
  <c r="J74" i="22"/>
  <c r="K74" i="22"/>
  <c r="L74" i="22"/>
  <c r="M74" i="22"/>
  <c r="N74" i="22"/>
  <c r="O74" i="22"/>
  <c r="P74" i="22"/>
  <c r="E75" i="22"/>
  <c r="F75" i="22"/>
  <c r="G75" i="22"/>
  <c r="H75" i="22"/>
  <c r="I75" i="22"/>
  <c r="J75" i="22"/>
  <c r="K75" i="22"/>
  <c r="L75" i="22"/>
  <c r="M75" i="22"/>
  <c r="N75" i="22"/>
  <c r="O75" i="22"/>
  <c r="P75" i="22"/>
  <c r="E76" i="22"/>
  <c r="F76" i="22"/>
  <c r="G76" i="22"/>
  <c r="H76" i="22"/>
  <c r="I76" i="22"/>
  <c r="J76" i="22"/>
  <c r="K76" i="22"/>
  <c r="L76" i="22"/>
  <c r="M76" i="22"/>
  <c r="N76" i="22"/>
  <c r="O76" i="22"/>
  <c r="P76" i="22"/>
  <c r="E77" i="22"/>
  <c r="G77" i="22"/>
  <c r="H77" i="22"/>
  <c r="K77" i="22"/>
  <c r="L77" i="22"/>
  <c r="O77" i="22"/>
  <c r="P77" i="22"/>
  <c r="G78" i="22"/>
  <c r="K78" i="22"/>
  <c r="O78" i="22"/>
  <c r="AG1" i="20"/>
  <c r="Q3" i="20"/>
  <c r="R3" i="20"/>
  <c r="R1" i="20" s="1"/>
  <c r="S3" i="20"/>
  <c r="S1" i="20" s="1"/>
  <c r="T3" i="20"/>
  <c r="T1" i="20" s="1"/>
  <c r="U3" i="20"/>
  <c r="U1" i="20" s="1"/>
  <c r="V3" i="20"/>
  <c r="V1" i="20" s="1"/>
  <c r="W3" i="20"/>
  <c r="W1" i="20" s="1"/>
  <c r="X3" i="20"/>
  <c r="X1" i="20" s="1"/>
  <c r="Y3" i="20"/>
  <c r="Y1" i="20" s="1"/>
  <c r="Z3" i="20"/>
  <c r="Z1" i="20" s="1"/>
  <c r="AA3" i="20"/>
  <c r="AA1" i="20" s="1"/>
  <c r="AB3" i="20"/>
  <c r="AB1" i="20" s="1"/>
  <c r="AC3" i="20"/>
  <c r="AC1" i="20" s="1"/>
  <c r="AD3" i="20"/>
  <c r="AD1" i="20" s="1"/>
  <c r="AE3" i="20"/>
  <c r="AE1" i="20" s="1"/>
  <c r="AF3" i="20"/>
  <c r="AF1" i="20" s="1"/>
  <c r="Q4" i="20"/>
  <c r="R4" i="20"/>
  <c r="S4" i="20"/>
  <c r="T4" i="20"/>
  <c r="U4" i="20"/>
  <c r="V4" i="20"/>
  <c r="W4" i="20"/>
  <c r="X4" i="20"/>
  <c r="Y4" i="20"/>
  <c r="Z4" i="20"/>
  <c r="AA4" i="20"/>
  <c r="AB4" i="20"/>
  <c r="AC4" i="20"/>
  <c r="AD4" i="20"/>
  <c r="AE4" i="20"/>
  <c r="AF4" i="20"/>
  <c r="Q5" i="20"/>
  <c r="R5" i="20"/>
  <c r="S5" i="20"/>
  <c r="T5" i="20"/>
  <c r="U5" i="20"/>
  <c r="V5" i="20"/>
  <c r="W5" i="20"/>
  <c r="X5" i="20"/>
  <c r="Y5" i="20"/>
  <c r="Z5" i="20"/>
  <c r="AA5" i="20"/>
  <c r="AB5" i="20"/>
  <c r="AC5" i="20"/>
  <c r="AD5" i="20"/>
  <c r="AE5" i="20"/>
  <c r="AF5" i="20"/>
  <c r="Q6" i="20"/>
  <c r="R6" i="20"/>
  <c r="S6" i="20"/>
  <c r="T6" i="20"/>
  <c r="U6" i="20"/>
  <c r="V6" i="20"/>
  <c r="W6" i="20"/>
  <c r="X6" i="20"/>
  <c r="Y6" i="20"/>
  <c r="Z6" i="20"/>
  <c r="AA6" i="20"/>
  <c r="AB6" i="20"/>
  <c r="AC6" i="20"/>
  <c r="AD6" i="20"/>
  <c r="AE6" i="20"/>
  <c r="AF6" i="20"/>
  <c r="Q7" i="20"/>
  <c r="R7" i="20"/>
  <c r="S7" i="20"/>
  <c r="T7" i="20"/>
  <c r="U7" i="20"/>
  <c r="V7" i="20"/>
  <c r="W7" i="20"/>
  <c r="X7" i="20"/>
  <c r="Y7" i="20"/>
  <c r="Z7" i="20"/>
  <c r="AA7" i="20"/>
  <c r="AB7" i="20"/>
  <c r="AC7" i="20"/>
  <c r="AD7" i="20"/>
  <c r="AE7" i="20"/>
  <c r="AF7" i="20"/>
  <c r="Q8" i="20"/>
  <c r="R8" i="20"/>
  <c r="S8" i="20"/>
  <c r="T8" i="20"/>
  <c r="U8" i="20"/>
  <c r="V8" i="20"/>
  <c r="W8" i="20"/>
  <c r="X8" i="20"/>
  <c r="Y8" i="20"/>
  <c r="Z8" i="20"/>
  <c r="AA8" i="20"/>
  <c r="AB8" i="20"/>
  <c r="AC8" i="20"/>
  <c r="AD8" i="20"/>
  <c r="AE8" i="20"/>
  <c r="AF8" i="20"/>
  <c r="Q9" i="20"/>
  <c r="R9" i="20"/>
  <c r="S9" i="20"/>
  <c r="T9" i="20"/>
  <c r="U9" i="20"/>
  <c r="V9" i="20"/>
  <c r="W9" i="20"/>
  <c r="X9" i="20"/>
  <c r="Y9" i="20"/>
  <c r="Z9" i="20"/>
  <c r="AA9" i="20"/>
  <c r="AB9" i="20"/>
  <c r="AC9" i="20"/>
  <c r="AD9" i="20"/>
  <c r="AE9" i="20"/>
  <c r="AF9" i="20"/>
  <c r="Q10" i="20"/>
  <c r="R10" i="20"/>
  <c r="S10" i="20"/>
  <c r="T10" i="20"/>
  <c r="U10" i="20"/>
  <c r="V10" i="20"/>
  <c r="W10" i="20"/>
  <c r="X10" i="20"/>
  <c r="Y10" i="20"/>
  <c r="Z10" i="20"/>
  <c r="AA10" i="20"/>
  <c r="AB10" i="20"/>
  <c r="AC10" i="20"/>
  <c r="AD10" i="20"/>
  <c r="AE10" i="20"/>
  <c r="AF10" i="20"/>
  <c r="Q11" i="20"/>
  <c r="R11" i="20"/>
  <c r="S11" i="20"/>
  <c r="T11" i="20"/>
  <c r="U11" i="20"/>
  <c r="V11" i="20"/>
  <c r="W11" i="20"/>
  <c r="X11" i="20"/>
  <c r="Y11" i="20"/>
  <c r="Z11" i="20"/>
  <c r="AA11" i="20"/>
  <c r="AB11" i="20"/>
  <c r="AC11" i="20"/>
  <c r="AD11" i="20"/>
  <c r="AE11" i="20"/>
  <c r="AF11" i="20"/>
  <c r="Q12" i="20"/>
  <c r="R12" i="20"/>
  <c r="S12" i="20"/>
  <c r="T12" i="20"/>
  <c r="U12" i="20"/>
  <c r="V12" i="20"/>
  <c r="W12" i="20"/>
  <c r="X12" i="20"/>
  <c r="Y12" i="20"/>
  <c r="Z12" i="20"/>
  <c r="AA12" i="20"/>
  <c r="AB12" i="20"/>
  <c r="AC12" i="20"/>
  <c r="AD12" i="20"/>
  <c r="AE12" i="20"/>
  <c r="AF12" i="20"/>
  <c r="Q13" i="20"/>
  <c r="R13" i="20"/>
  <c r="S13" i="20"/>
  <c r="T13" i="20"/>
  <c r="U13" i="20"/>
  <c r="V13" i="20"/>
  <c r="W13" i="20"/>
  <c r="X13" i="20"/>
  <c r="Y13" i="20"/>
  <c r="Z13" i="20"/>
  <c r="AA13" i="20"/>
  <c r="AB13" i="20"/>
  <c r="AC13" i="20"/>
  <c r="AD13" i="20"/>
  <c r="AE13" i="20"/>
  <c r="AF13" i="20"/>
  <c r="Q14" i="20"/>
  <c r="R14" i="20"/>
  <c r="S14" i="20"/>
  <c r="T14" i="20"/>
  <c r="U14" i="20"/>
  <c r="V14" i="20"/>
  <c r="W14" i="20"/>
  <c r="X14" i="20"/>
  <c r="Y14" i="20"/>
  <c r="Z14" i="20"/>
  <c r="AA14" i="20"/>
  <c r="AB14" i="20"/>
  <c r="AC14" i="20"/>
  <c r="AD14" i="20"/>
  <c r="AE14" i="20"/>
  <c r="AF14" i="20"/>
  <c r="Q15" i="20"/>
  <c r="R15" i="20"/>
  <c r="S15" i="20"/>
  <c r="T15" i="20"/>
  <c r="U15" i="20"/>
  <c r="V15" i="20"/>
  <c r="W15" i="20"/>
  <c r="X15" i="20"/>
  <c r="Y15" i="20"/>
  <c r="Z15" i="20"/>
  <c r="AA15" i="20"/>
  <c r="AB15" i="20"/>
  <c r="AC15" i="20"/>
  <c r="AD15" i="20"/>
  <c r="AE15" i="20"/>
  <c r="AF15" i="20"/>
  <c r="Q16" i="20"/>
  <c r="R16" i="20"/>
  <c r="S16" i="20"/>
  <c r="T16" i="20"/>
  <c r="U16" i="20"/>
  <c r="V16" i="20"/>
  <c r="W16" i="20"/>
  <c r="X16" i="20"/>
  <c r="Y16" i="20"/>
  <c r="Z16" i="20"/>
  <c r="AA16" i="20"/>
  <c r="AB16" i="20"/>
  <c r="AC16" i="20"/>
  <c r="AD16" i="20"/>
  <c r="AE16" i="20"/>
  <c r="AF16" i="20"/>
  <c r="Q17" i="20"/>
  <c r="R17" i="20"/>
  <c r="S17" i="20"/>
  <c r="T17" i="20"/>
  <c r="U17" i="20"/>
  <c r="V17" i="20"/>
  <c r="W17" i="20"/>
  <c r="X17" i="20"/>
  <c r="Y17" i="20"/>
  <c r="Z17" i="20"/>
  <c r="AA17" i="20"/>
  <c r="AB17" i="20"/>
  <c r="AC17" i="20"/>
  <c r="AD17" i="20"/>
  <c r="AE17" i="20"/>
  <c r="AF17" i="20"/>
  <c r="Q18" i="20"/>
  <c r="R18" i="20"/>
  <c r="S18" i="20"/>
  <c r="T18" i="20"/>
  <c r="U18" i="20"/>
  <c r="V18" i="20"/>
  <c r="W18" i="20"/>
  <c r="X18" i="20"/>
  <c r="Y18" i="20"/>
  <c r="Z18" i="20"/>
  <c r="AA18" i="20"/>
  <c r="AB18" i="20"/>
  <c r="AC18" i="20"/>
  <c r="AD18" i="20"/>
  <c r="AE18" i="20"/>
  <c r="AF18" i="20"/>
  <c r="Q19" i="20"/>
  <c r="R19" i="20"/>
  <c r="S19" i="20"/>
  <c r="T19" i="20"/>
  <c r="U19" i="20"/>
  <c r="V19" i="20"/>
  <c r="W19" i="20"/>
  <c r="X19" i="20"/>
  <c r="Y19" i="20"/>
  <c r="Z19" i="20"/>
  <c r="AA19" i="20"/>
  <c r="AB19" i="20"/>
  <c r="AC19" i="20"/>
  <c r="AD19" i="20"/>
  <c r="AE19" i="20"/>
  <c r="AF19" i="20"/>
  <c r="Q20" i="20"/>
  <c r="R20" i="20"/>
  <c r="S20" i="20"/>
  <c r="T20" i="20"/>
  <c r="U20" i="20"/>
  <c r="V20" i="20"/>
  <c r="W20" i="20"/>
  <c r="X20" i="20"/>
  <c r="Y20" i="20"/>
  <c r="Z20" i="20"/>
  <c r="AA20" i="20"/>
  <c r="AB20" i="20"/>
  <c r="AC20" i="20"/>
  <c r="AD20" i="20"/>
  <c r="AE20" i="20"/>
  <c r="AF20" i="20"/>
  <c r="Q21" i="20"/>
  <c r="R21" i="20"/>
  <c r="S21" i="20"/>
  <c r="T21" i="20"/>
  <c r="U21" i="20"/>
  <c r="V21" i="20"/>
  <c r="W21" i="20"/>
  <c r="X21" i="20"/>
  <c r="Y21" i="20"/>
  <c r="Z21" i="20"/>
  <c r="AA21" i="20"/>
  <c r="AB21" i="20"/>
  <c r="AC21" i="20"/>
  <c r="AD21" i="20"/>
  <c r="AE21" i="20"/>
  <c r="AF21" i="20"/>
  <c r="Q22" i="20"/>
  <c r="R22" i="20"/>
  <c r="S22" i="20"/>
  <c r="T22" i="20"/>
  <c r="U22" i="20"/>
  <c r="V22" i="20"/>
  <c r="W22" i="20"/>
  <c r="X22" i="20"/>
  <c r="Y22" i="20"/>
  <c r="Z22" i="20"/>
  <c r="AA22" i="20"/>
  <c r="AB22" i="20"/>
  <c r="AC22" i="20"/>
  <c r="AD22" i="20"/>
  <c r="AE22" i="20"/>
  <c r="AF22" i="20"/>
  <c r="Q23" i="20"/>
  <c r="R23" i="20"/>
  <c r="S23" i="20"/>
  <c r="T23" i="20"/>
  <c r="U23" i="20"/>
  <c r="V23" i="20"/>
  <c r="W23" i="20"/>
  <c r="X23" i="20"/>
  <c r="Y23" i="20"/>
  <c r="Z23" i="20"/>
  <c r="AA23" i="20"/>
  <c r="AB23" i="20"/>
  <c r="AC23" i="20"/>
  <c r="AD23" i="20"/>
  <c r="AE23" i="20"/>
  <c r="AF23" i="20"/>
  <c r="Q24" i="20"/>
  <c r="R24" i="20"/>
  <c r="S24" i="20"/>
  <c r="T24" i="20"/>
  <c r="U24" i="20"/>
  <c r="V24" i="20"/>
  <c r="W24" i="20"/>
  <c r="X24" i="20"/>
  <c r="Y24" i="20"/>
  <c r="Z24" i="20"/>
  <c r="AA24" i="20"/>
  <c r="AB24" i="20"/>
  <c r="AC24" i="20"/>
  <c r="AD24" i="20"/>
  <c r="AE24" i="20"/>
  <c r="AF24" i="20"/>
  <c r="Q25" i="20"/>
  <c r="R25" i="20"/>
  <c r="S25" i="20"/>
  <c r="T25" i="20"/>
  <c r="U25" i="20"/>
  <c r="V25" i="20"/>
  <c r="W25" i="20"/>
  <c r="X25" i="20"/>
  <c r="Y25" i="20"/>
  <c r="Z25" i="20"/>
  <c r="AA25" i="20"/>
  <c r="AB25" i="20"/>
  <c r="AC25" i="20"/>
  <c r="AD25" i="20"/>
  <c r="AE25" i="20"/>
  <c r="AF25" i="20"/>
  <c r="Q26" i="20"/>
  <c r="R26" i="20"/>
  <c r="S26" i="20"/>
  <c r="T26" i="20"/>
  <c r="U26" i="20"/>
  <c r="V26" i="20"/>
  <c r="W26" i="20"/>
  <c r="X26" i="20"/>
  <c r="Y26" i="20"/>
  <c r="Z26" i="20"/>
  <c r="AA26" i="20"/>
  <c r="AB26" i="20"/>
  <c r="AC26" i="20"/>
  <c r="AD26" i="20"/>
  <c r="AE26" i="20"/>
  <c r="AF26" i="20"/>
  <c r="Q27" i="20"/>
  <c r="R27" i="20"/>
  <c r="S27" i="20"/>
  <c r="T27" i="20"/>
  <c r="U27" i="20"/>
  <c r="V27" i="20"/>
  <c r="W27" i="20"/>
  <c r="X27" i="20"/>
  <c r="Y27" i="20"/>
  <c r="Z27" i="20"/>
  <c r="AA27" i="20"/>
  <c r="AB27" i="20"/>
  <c r="AC27" i="20"/>
  <c r="AD27" i="20"/>
  <c r="AE27" i="20"/>
  <c r="AF27" i="20"/>
  <c r="Q28" i="20"/>
  <c r="R28" i="20"/>
  <c r="S28" i="20"/>
  <c r="T28" i="20"/>
  <c r="U28" i="20"/>
  <c r="V28" i="20"/>
  <c r="W28" i="20"/>
  <c r="X28" i="20"/>
  <c r="Y28" i="20"/>
  <c r="Z28" i="20"/>
  <c r="AA28" i="20"/>
  <c r="AB28" i="20"/>
  <c r="AC28" i="20"/>
  <c r="AD28" i="20"/>
  <c r="AE28" i="20"/>
  <c r="AF28" i="20"/>
  <c r="Q29" i="20"/>
  <c r="R29" i="20"/>
  <c r="S29" i="20"/>
  <c r="T29" i="20"/>
  <c r="U29" i="20"/>
  <c r="V29" i="20"/>
  <c r="W29" i="20"/>
  <c r="X29" i="20"/>
  <c r="Y29" i="20"/>
  <c r="Z29" i="20"/>
  <c r="AA29" i="20"/>
  <c r="AB29" i="20"/>
  <c r="AC29" i="20"/>
  <c r="AD29" i="20"/>
  <c r="AE29" i="20"/>
  <c r="AF29" i="20"/>
  <c r="Q30" i="20"/>
  <c r="R30" i="20"/>
  <c r="S30" i="20"/>
  <c r="T30" i="20"/>
  <c r="U30" i="20"/>
  <c r="V30" i="20"/>
  <c r="W30" i="20"/>
  <c r="X30" i="20"/>
  <c r="Y30" i="20"/>
  <c r="Z30" i="20"/>
  <c r="AA30" i="20"/>
  <c r="AB30" i="20"/>
  <c r="AC30" i="20"/>
  <c r="AD30" i="20"/>
  <c r="AE30" i="20"/>
  <c r="AF30" i="20"/>
  <c r="Q31" i="20"/>
  <c r="R31" i="20"/>
  <c r="S31" i="20"/>
  <c r="T31" i="20"/>
  <c r="U31" i="20"/>
  <c r="V31" i="20"/>
  <c r="W31" i="20"/>
  <c r="X31" i="20"/>
  <c r="Y31" i="20"/>
  <c r="Z31" i="20"/>
  <c r="AA31" i="20"/>
  <c r="AB31" i="20"/>
  <c r="AC31" i="20"/>
  <c r="AD31" i="20"/>
  <c r="AE31" i="20"/>
  <c r="AF31" i="20"/>
  <c r="Q32" i="20"/>
  <c r="R32" i="20"/>
  <c r="S32" i="20"/>
  <c r="T32" i="20"/>
  <c r="U32" i="20"/>
  <c r="V32" i="20"/>
  <c r="W32" i="20"/>
  <c r="X32" i="20"/>
  <c r="Y32" i="20"/>
  <c r="Z32" i="20"/>
  <c r="AA32" i="20"/>
  <c r="AB32" i="20"/>
  <c r="AC32" i="20"/>
  <c r="AD32" i="20"/>
  <c r="AE32" i="20"/>
  <c r="AF32" i="20"/>
  <c r="Q33" i="20"/>
  <c r="R33" i="20"/>
  <c r="S33" i="20"/>
  <c r="T33" i="20"/>
  <c r="U33" i="20"/>
  <c r="V33" i="20"/>
  <c r="W33" i="20"/>
  <c r="X33" i="20"/>
  <c r="Y33" i="20"/>
  <c r="Z33" i="20"/>
  <c r="AA33" i="20"/>
  <c r="AB33" i="20"/>
  <c r="AC33" i="20"/>
  <c r="AD33" i="20"/>
  <c r="AE33" i="20"/>
  <c r="AF33" i="20"/>
  <c r="Q34" i="20"/>
  <c r="R34" i="20"/>
  <c r="S34" i="20"/>
  <c r="T34" i="20"/>
  <c r="U34" i="20"/>
  <c r="V34" i="20"/>
  <c r="W34" i="20"/>
  <c r="X34" i="20"/>
  <c r="Y34" i="20"/>
  <c r="Z34" i="20"/>
  <c r="AA34" i="20"/>
  <c r="AB34" i="20"/>
  <c r="AC34" i="20"/>
  <c r="AD34" i="20"/>
  <c r="AE34" i="20"/>
  <c r="AF34" i="20"/>
  <c r="Q35" i="20"/>
  <c r="R35" i="20"/>
  <c r="S35" i="20"/>
  <c r="T35" i="20"/>
  <c r="U35" i="20"/>
  <c r="V35" i="20"/>
  <c r="W35" i="20"/>
  <c r="X35" i="20"/>
  <c r="Y35" i="20"/>
  <c r="Z35" i="20"/>
  <c r="AA35" i="20"/>
  <c r="AB35" i="20"/>
  <c r="AC35" i="20"/>
  <c r="AD35" i="20"/>
  <c r="AE35" i="20"/>
  <c r="AF35" i="20"/>
  <c r="Q36" i="20"/>
  <c r="R36" i="20"/>
  <c r="S36" i="20"/>
  <c r="T36" i="20"/>
  <c r="U36" i="20"/>
  <c r="V36" i="20"/>
  <c r="W36" i="20"/>
  <c r="X36" i="20"/>
  <c r="Y36" i="20"/>
  <c r="Z36" i="20"/>
  <c r="AA36" i="20"/>
  <c r="AB36" i="20"/>
  <c r="AC36" i="20"/>
  <c r="AD36" i="20"/>
  <c r="AE36" i="20"/>
  <c r="AF36" i="20"/>
  <c r="Q37" i="20"/>
  <c r="R37" i="20"/>
  <c r="S37" i="20"/>
  <c r="T37" i="20"/>
  <c r="U37" i="20"/>
  <c r="V37" i="20"/>
  <c r="W37" i="20"/>
  <c r="X37" i="20"/>
  <c r="Y37" i="20"/>
  <c r="Z37" i="20"/>
  <c r="AA37" i="20"/>
  <c r="AB37" i="20"/>
  <c r="AC37" i="20"/>
  <c r="AD37" i="20"/>
  <c r="AE37" i="20"/>
  <c r="AF37" i="20"/>
  <c r="Q38" i="20"/>
  <c r="R38" i="20"/>
  <c r="S38" i="20"/>
  <c r="T38" i="20"/>
  <c r="U38" i="20"/>
  <c r="V38" i="20"/>
  <c r="W38" i="20"/>
  <c r="X38" i="20"/>
  <c r="Y38" i="20"/>
  <c r="Z38" i="20"/>
  <c r="AA38" i="20"/>
  <c r="AB38" i="20"/>
  <c r="AC38" i="20"/>
  <c r="AD38" i="20"/>
  <c r="AE38" i="20"/>
  <c r="AF38" i="20"/>
  <c r="Q39" i="20"/>
  <c r="R39" i="20"/>
  <c r="S39" i="20"/>
  <c r="T39" i="20"/>
  <c r="U39" i="20"/>
  <c r="V39" i="20"/>
  <c r="W39" i="20"/>
  <c r="X39" i="20"/>
  <c r="Y39" i="20"/>
  <c r="Z39" i="20"/>
  <c r="AA39" i="20"/>
  <c r="AB39" i="20"/>
  <c r="AC39" i="20"/>
  <c r="AD39" i="20"/>
  <c r="AE39" i="20"/>
  <c r="AF39" i="20"/>
  <c r="Q40" i="20"/>
  <c r="R40" i="20"/>
  <c r="S40" i="20"/>
  <c r="T40" i="20"/>
  <c r="U40" i="20"/>
  <c r="V40" i="20"/>
  <c r="W40" i="20"/>
  <c r="X40" i="20"/>
  <c r="Y40" i="20"/>
  <c r="Z40" i="20"/>
  <c r="AA40" i="20"/>
  <c r="AB40" i="20"/>
  <c r="AC40" i="20"/>
  <c r="AD40" i="20"/>
  <c r="AE40" i="20"/>
  <c r="AF40" i="20"/>
  <c r="Q41" i="20"/>
  <c r="R41" i="20"/>
  <c r="S41" i="20"/>
  <c r="T41" i="20"/>
  <c r="U41" i="20"/>
  <c r="V41" i="20"/>
  <c r="W41" i="20"/>
  <c r="X41" i="20"/>
  <c r="Y41" i="20"/>
  <c r="Z41" i="20"/>
  <c r="AA41" i="20"/>
  <c r="AB41" i="20"/>
  <c r="AC41" i="20"/>
  <c r="AD41" i="20"/>
  <c r="AE41" i="20"/>
  <c r="AF41" i="20"/>
  <c r="Q42" i="20"/>
  <c r="R42" i="20"/>
  <c r="S42" i="20"/>
  <c r="T42" i="20"/>
  <c r="U42" i="20"/>
  <c r="V42" i="20"/>
  <c r="W42" i="20"/>
  <c r="X42" i="20"/>
  <c r="Y42" i="20"/>
  <c r="Z42" i="20"/>
  <c r="AA42" i="20"/>
  <c r="AB42" i="20"/>
  <c r="AC42" i="20"/>
  <c r="AD42" i="20"/>
  <c r="AE42" i="20"/>
  <c r="AF42" i="20"/>
  <c r="Q43" i="20"/>
  <c r="R43" i="20"/>
  <c r="S43" i="20"/>
  <c r="T43" i="20"/>
  <c r="U43" i="20"/>
  <c r="V43" i="20"/>
  <c r="W43" i="20"/>
  <c r="X43" i="20"/>
  <c r="Y43" i="20"/>
  <c r="Z43" i="20"/>
  <c r="AA43" i="20"/>
  <c r="AB43" i="20"/>
  <c r="AC43" i="20"/>
  <c r="AD43" i="20"/>
  <c r="AE43" i="20"/>
  <c r="AF43" i="20"/>
  <c r="Q44" i="20"/>
  <c r="R44" i="20"/>
  <c r="S44" i="20"/>
  <c r="T44" i="20"/>
  <c r="U44" i="20"/>
  <c r="V44" i="20"/>
  <c r="W44" i="20"/>
  <c r="X44" i="20"/>
  <c r="Y44" i="20"/>
  <c r="Z44" i="20"/>
  <c r="AA44" i="20"/>
  <c r="AB44" i="20"/>
  <c r="AC44" i="20"/>
  <c r="AD44" i="20"/>
  <c r="AE44" i="20"/>
  <c r="AF44" i="20"/>
  <c r="Q45" i="20"/>
  <c r="R45" i="20"/>
  <c r="S45" i="20"/>
  <c r="T45" i="20"/>
  <c r="U45" i="20"/>
  <c r="V45" i="20"/>
  <c r="W45" i="20"/>
  <c r="X45" i="20"/>
  <c r="Y45" i="20"/>
  <c r="Z45" i="20"/>
  <c r="AA45" i="20"/>
  <c r="AB45" i="20"/>
  <c r="AC45" i="20"/>
  <c r="AD45" i="20"/>
  <c r="AE45" i="20"/>
  <c r="AF45" i="20"/>
  <c r="Q46" i="20"/>
  <c r="R46" i="20"/>
  <c r="S46" i="20"/>
  <c r="T46" i="20"/>
  <c r="U46" i="20"/>
  <c r="V46" i="20"/>
  <c r="W46" i="20"/>
  <c r="X46" i="20"/>
  <c r="Y46" i="20"/>
  <c r="Z46" i="20"/>
  <c r="AA46" i="20"/>
  <c r="AB46" i="20"/>
  <c r="AC46" i="20"/>
  <c r="AD46" i="20"/>
  <c r="AE46" i="20"/>
  <c r="AF46" i="20"/>
  <c r="Q47" i="20"/>
  <c r="R47" i="20"/>
  <c r="S47" i="20"/>
  <c r="T47" i="20"/>
  <c r="U47" i="20"/>
  <c r="V47" i="20"/>
  <c r="W47" i="20"/>
  <c r="X47" i="20"/>
  <c r="Y47" i="20"/>
  <c r="Z47" i="20"/>
  <c r="AA47" i="20"/>
  <c r="AB47" i="20"/>
  <c r="AC47" i="20"/>
  <c r="AD47" i="20"/>
  <c r="AE47" i="20"/>
  <c r="AF47" i="20"/>
  <c r="Q48" i="20"/>
  <c r="R48" i="20"/>
  <c r="S48" i="20"/>
  <c r="T48" i="20"/>
  <c r="U48" i="20"/>
  <c r="V48" i="20"/>
  <c r="W48" i="20"/>
  <c r="X48" i="20"/>
  <c r="Y48" i="20"/>
  <c r="Z48" i="20"/>
  <c r="AA48" i="20"/>
  <c r="AB48" i="20"/>
  <c r="AC48" i="20"/>
  <c r="AD48" i="20"/>
  <c r="AE48" i="20"/>
  <c r="AF48" i="20"/>
  <c r="Q49" i="20"/>
  <c r="R49" i="20"/>
  <c r="S49" i="20"/>
  <c r="T49" i="20"/>
  <c r="U49" i="20"/>
  <c r="V49" i="20"/>
  <c r="W49" i="20"/>
  <c r="X49" i="20"/>
  <c r="Y49" i="20"/>
  <c r="Z49" i="20"/>
  <c r="AA49" i="20"/>
  <c r="AB49" i="20"/>
  <c r="AC49" i="20"/>
  <c r="AD49" i="20"/>
  <c r="AE49" i="20"/>
  <c r="AF49" i="20"/>
  <c r="Q50" i="20"/>
  <c r="R50" i="20"/>
  <c r="S50" i="20"/>
  <c r="T50" i="20"/>
  <c r="U50" i="20"/>
  <c r="V50" i="20"/>
  <c r="W50" i="20"/>
  <c r="X50" i="20"/>
  <c r="Y50" i="20"/>
  <c r="Z50" i="20"/>
  <c r="AA50" i="20"/>
  <c r="AB50" i="20"/>
  <c r="AC50" i="20"/>
  <c r="AD50" i="20"/>
  <c r="AE50" i="20"/>
  <c r="AF50" i="20"/>
  <c r="Q51" i="20"/>
  <c r="R51" i="20"/>
  <c r="S51" i="20"/>
  <c r="T51" i="20"/>
  <c r="U51" i="20"/>
  <c r="V51" i="20"/>
  <c r="W51" i="20"/>
  <c r="X51" i="20"/>
  <c r="Y51" i="20"/>
  <c r="Z51" i="20"/>
  <c r="AA51" i="20"/>
  <c r="AB51" i="20"/>
  <c r="AC51" i="20"/>
  <c r="AD51" i="20"/>
  <c r="AE51" i="20"/>
  <c r="AF51" i="20"/>
  <c r="Q52" i="20"/>
  <c r="R52" i="20"/>
  <c r="S52" i="20"/>
  <c r="T52" i="20"/>
  <c r="U52" i="20"/>
  <c r="V52" i="20"/>
  <c r="W52" i="20"/>
  <c r="X52" i="20"/>
  <c r="Y52" i="20"/>
  <c r="Z52" i="20"/>
  <c r="AA52" i="20"/>
  <c r="AB52" i="20"/>
  <c r="AC52" i="20"/>
  <c r="AD52" i="20"/>
  <c r="AE52" i="20"/>
  <c r="AF52" i="20"/>
  <c r="Q53" i="20"/>
  <c r="R53" i="20"/>
  <c r="S53" i="20"/>
  <c r="T53" i="20"/>
  <c r="U53" i="20"/>
  <c r="V53" i="20"/>
  <c r="W53" i="20"/>
  <c r="X53" i="20"/>
  <c r="Y53" i="20"/>
  <c r="Z53" i="20"/>
  <c r="AA53" i="20"/>
  <c r="AB53" i="20"/>
  <c r="AC53" i="20"/>
  <c r="AD53" i="20"/>
  <c r="AE53" i="20"/>
  <c r="AF53" i="20"/>
  <c r="Q54" i="20"/>
  <c r="R54" i="20"/>
  <c r="S54" i="20"/>
  <c r="T54" i="20"/>
  <c r="U54" i="20"/>
  <c r="V54" i="20"/>
  <c r="W54" i="20"/>
  <c r="X54" i="20"/>
  <c r="Y54" i="20"/>
  <c r="Z54" i="20"/>
  <c r="AA54" i="20"/>
  <c r="AB54" i="20"/>
  <c r="AC54" i="20"/>
  <c r="AD54" i="20"/>
  <c r="AE54" i="20"/>
  <c r="AF54" i="20"/>
  <c r="Q55" i="20"/>
  <c r="R55" i="20"/>
  <c r="S55" i="20"/>
  <c r="T55" i="20"/>
  <c r="U55" i="20"/>
  <c r="V55" i="20"/>
  <c r="W55" i="20"/>
  <c r="X55" i="20"/>
  <c r="Y55" i="20"/>
  <c r="Z55" i="20"/>
  <c r="AA55" i="20"/>
  <c r="AB55" i="20"/>
  <c r="AC55" i="20"/>
  <c r="AD55" i="20"/>
  <c r="AE55" i="20"/>
  <c r="AF55" i="20"/>
  <c r="Q56" i="20"/>
  <c r="R56" i="20"/>
  <c r="S56" i="20"/>
  <c r="T56" i="20"/>
  <c r="U56" i="20"/>
  <c r="V56" i="20"/>
  <c r="W56" i="20"/>
  <c r="X56" i="20"/>
  <c r="Y56" i="20"/>
  <c r="Z56" i="20"/>
  <c r="AA56" i="20"/>
  <c r="AB56" i="20"/>
  <c r="AC56" i="20"/>
  <c r="AD56" i="20"/>
  <c r="AE56" i="20"/>
  <c r="AF56" i="20"/>
  <c r="Q57" i="20"/>
  <c r="R57" i="20"/>
  <c r="S57" i="20"/>
  <c r="T57" i="20"/>
  <c r="U57" i="20"/>
  <c r="V57" i="20"/>
  <c r="W57" i="20"/>
  <c r="X57" i="20"/>
  <c r="Y57" i="20"/>
  <c r="Z57" i="20"/>
  <c r="AA57" i="20"/>
  <c r="AB57" i="20"/>
  <c r="AC57" i="20"/>
  <c r="AD57" i="20"/>
  <c r="AE57" i="20"/>
  <c r="AF57" i="20"/>
  <c r="Q58" i="20"/>
  <c r="R58" i="20"/>
  <c r="S58" i="20"/>
  <c r="T58" i="20"/>
  <c r="U58" i="20"/>
  <c r="V58" i="20"/>
  <c r="W58" i="20"/>
  <c r="X58" i="20"/>
  <c r="Y58" i="20"/>
  <c r="Z58" i="20"/>
  <c r="AA58" i="20"/>
  <c r="AB58" i="20"/>
  <c r="AC58" i="20"/>
  <c r="AD58" i="20"/>
  <c r="AE58" i="20"/>
  <c r="AF58" i="20"/>
  <c r="Q59" i="20"/>
  <c r="R59" i="20"/>
  <c r="S59" i="20"/>
  <c r="T59" i="20"/>
  <c r="U59" i="20"/>
  <c r="V59" i="20"/>
  <c r="W59" i="20"/>
  <c r="X59" i="20"/>
  <c r="Y59" i="20"/>
  <c r="Z59" i="20"/>
  <c r="AA59" i="20"/>
  <c r="AB59" i="20"/>
  <c r="AC59" i="20"/>
  <c r="AD59" i="20"/>
  <c r="AE59" i="20"/>
  <c r="AF59" i="20"/>
  <c r="Q60" i="20"/>
  <c r="R60" i="20"/>
  <c r="S60" i="20"/>
  <c r="T60" i="20"/>
  <c r="U60" i="20"/>
  <c r="V60" i="20"/>
  <c r="W60" i="20"/>
  <c r="X60" i="20"/>
  <c r="Y60" i="20"/>
  <c r="Z60" i="20"/>
  <c r="AA60" i="20"/>
  <c r="AB60" i="20"/>
  <c r="AC60" i="20"/>
  <c r="AD60" i="20"/>
  <c r="AE60" i="20"/>
  <c r="AF60" i="20"/>
  <c r="Q61" i="20"/>
  <c r="R61" i="20"/>
  <c r="S61" i="20"/>
  <c r="T61" i="20"/>
  <c r="U61" i="20"/>
  <c r="V61" i="20"/>
  <c r="W61" i="20"/>
  <c r="X61" i="20"/>
  <c r="Y61" i="20"/>
  <c r="Z61" i="20"/>
  <c r="AA61" i="20"/>
  <c r="AB61" i="20"/>
  <c r="AC61" i="20"/>
  <c r="AD61" i="20"/>
  <c r="AE61" i="20"/>
  <c r="AF61" i="20"/>
  <c r="Q62" i="20"/>
  <c r="R62" i="20"/>
  <c r="S62" i="20"/>
  <c r="T62" i="20"/>
  <c r="U62" i="20"/>
  <c r="V62" i="20"/>
  <c r="W62" i="20"/>
  <c r="X62" i="20"/>
  <c r="Y62" i="20"/>
  <c r="Z62" i="20"/>
  <c r="AA62" i="20"/>
  <c r="AB62" i="20"/>
  <c r="AC62" i="20"/>
  <c r="AD62" i="20"/>
  <c r="AE62" i="20"/>
  <c r="AF62" i="20"/>
  <c r="Q63" i="20"/>
  <c r="R63" i="20"/>
  <c r="S63" i="20"/>
  <c r="T63" i="20"/>
  <c r="U63" i="20"/>
  <c r="V63" i="20"/>
  <c r="W63" i="20"/>
  <c r="X63" i="20"/>
  <c r="Y63" i="20"/>
  <c r="Z63" i="20"/>
  <c r="AA63" i="20"/>
  <c r="AB63" i="20"/>
  <c r="AC63" i="20"/>
  <c r="AD63" i="20"/>
  <c r="AE63" i="20"/>
  <c r="AF63" i="20"/>
  <c r="Q64" i="20"/>
  <c r="R64" i="20"/>
  <c r="S64" i="20"/>
  <c r="T64" i="20"/>
  <c r="U64" i="20"/>
  <c r="V64" i="20"/>
  <c r="W64" i="20"/>
  <c r="X64" i="20"/>
  <c r="Y64" i="20"/>
  <c r="Z64" i="20"/>
  <c r="AA64" i="20"/>
  <c r="AB64" i="20"/>
  <c r="AC64" i="20"/>
  <c r="AD64" i="20"/>
  <c r="AE64" i="20"/>
  <c r="AF64" i="20"/>
  <c r="Q65" i="20"/>
  <c r="R65" i="20"/>
  <c r="S65" i="20"/>
  <c r="T65" i="20"/>
  <c r="U65" i="20"/>
  <c r="V65" i="20"/>
  <c r="W65" i="20"/>
  <c r="X65" i="20"/>
  <c r="Y65" i="20"/>
  <c r="Z65" i="20"/>
  <c r="AA65" i="20"/>
  <c r="AB65" i="20"/>
  <c r="AC65" i="20"/>
  <c r="AD65" i="20"/>
  <c r="AE65" i="20"/>
  <c r="AF65" i="20"/>
  <c r="Q66" i="20"/>
  <c r="R66" i="20"/>
  <c r="S66" i="20"/>
  <c r="T66" i="20"/>
  <c r="U66" i="20"/>
  <c r="V66" i="20"/>
  <c r="W66" i="20"/>
  <c r="X66" i="20"/>
  <c r="Y66" i="20"/>
  <c r="Z66" i="20"/>
  <c r="AA66" i="20"/>
  <c r="AB66" i="20"/>
  <c r="AC66" i="20"/>
  <c r="AD66" i="20"/>
  <c r="AE66" i="20"/>
  <c r="AF66" i="20"/>
  <c r="Q67" i="20"/>
  <c r="R67" i="20"/>
  <c r="S67" i="20"/>
  <c r="T67" i="20"/>
  <c r="U67" i="20"/>
  <c r="V67" i="20"/>
  <c r="W67" i="20"/>
  <c r="X67" i="20"/>
  <c r="Y67" i="20"/>
  <c r="Z67" i="20"/>
  <c r="AA67" i="20"/>
  <c r="AB67" i="20"/>
  <c r="AC67" i="20"/>
  <c r="AD67" i="20"/>
  <c r="AE67" i="20"/>
  <c r="AF67" i="20"/>
  <c r="Q68" i="20"/>
  <c r="R68" i="20"/>
  <c r="S68" i="20"/>
  <c r="T68" i="20"/>
  <c r="U68" i="20"/>
  <c r="V68" i="20"/>
  <c r="W68" i="20"/>
  <c r="X68" i="20"/>
  <c r="Y68" i="20"/>
  <c r="Z68" i="20"/>
  <c r="AA68" i="20"/>
  <c r="AB68" i="20"/>
  <c r="AC68" i="20"/>
  <c r="AD68" i="20"/>
  <c r="AE68" i="20"/>
  <c r="AF68" i="20"/>
  <c r="Q69" i="20"/>
  <c r="R69" i="20"/>
  <c r="S69" i="20"/>
  <c r="T69" i="20"/>
  <c r="U69" i="20"/>
  <c r="V69" i="20"/>
  <c r="W69" i="20"/>
  <c r="X69" i="20"/>
  <c r="Y69" i="20"/>
  <c r="Z69" i="20"/>
  <c r="AA69" i="20"/>
  <c r="AB69" i="20"/>
  <c r="AC69" i="20"/>
  <c r="AD69" i="20"/>
  <c r="AE69" i="20"/>
  <c r="AF69" i="20"/>
  <c r="Q70" i="20"/>
  <c r="R70" i="20"/>
  <c r="S70" i="20"/>
  <c r="T70" i="20"/>
  <c r="U70" i="20"/>
  <c r="V70" i="20"/>
  <c r="W70" i="20"/>
  <c r="X70" i="20"/>
  <c r="Y70" i="20"/>
  <c r="Z70" i="20"/>
  <c r="AA70" i="20"/>
  <c r="AB70" i="20"/>
  <c r="AC70" i="20"/>
  <c r="AD70" i="20"/>
  <c r="AE70" i="20"/>
  <c r="AF70" i="20"/>
  <c r="Q71" i="20"/>
  <c r="R71" i="20"/>
  <c r="S71" i="20"/>
  <c r="T71" i="20"/>
  <c r="U71" i="20"/>
  <c r="V71" i="20"/>
  <c r="W71" i="20"/>
  <c r="X71" i="20"/>
  <c r="Y71" i="20"/>
  <c r="Z71" i="20"/>
  <c r="AA71" i="20"/>
  <c r="AB71" i="20"/>
  <c r="AC71" i="20"/>
  <c r="AD71" i="20"/>
  <c r="AE71" i="20"/>
  <c r="AF71" i="20"/>
  <c r="Q72" i="20"/>
  <c r="R72" i="20"/>
  <c r="S72" i="20"/>
  <c r="T72" i="20"/>
  <c r="U72" i="20"/>
  <c r="V72" i="20"/>
  <c r="W72" i="20"/>
  <c r="X72" i="20"/>
  <c r="Y72" i="20"/>
  <c r="Z72" i="20"/>
  <c r="AA72" i="20"/>
  <c r="AB72" i="20"/>
  <c r="AC72" i="20"/>
  <c r="AD72" i="20"/>
  <c r="AE72" i="20"/>
  <c r="AF72" i="20"/>
  <c r="Q73" i="20"/>
  <c r="R73" i="20"/>
  <c r="S73" i="20"/>
  <c r="T73" i="20"/>
  <c r="U73" i="20"/>
  <c r="V73" i="20"/>
  <c r="W73" i="20"/>
  <c r="X73" i="20"/>
  <c r="Y73" i="20"/>
  <c r="Z73" i="20"/>
  <c r="AA73" i="20"/>
  <c r="AB73" i="20"/>
  <c r="AC73" i="20"/>
  <c r="AD73" i="20"/>
  <c r="AE73" i="20"/>
  <c r="AF73" i="20"/>
  <c r="Q74" i="20"/>
  <c r="R74" i="20"/>
  <c r="S74" i="20"/>
  <c r="T74" i="20"/>
  <c r="U74" i="20"/>
  <c r="V74" i="20"/>
  <c r="W74" i="20"/>
  <c r="X74" i="20"/>
  <c r="Y74" i="20"/>
  <c r="Z74" i="20"/>
  <c r="AA74" i="20"/>
  <c r="AB74" i="20"/>
  <c r="AC74" i="20"/>
  <c r="AD74" i="20"/>
  <c r="AE74" i="20"/>
  <c r="AF74" i="20"/>
  <c r="Q75" i="20"/>
  <c r="R75" i="20"/>
  <c r="S75" i="20"/>
  <c r="T75" i="20"/>
  <c r="U75" i="20"/>
  <c r="V75" i="20"/>
  <c r="W75" i="20"/>
  <c r="X75" i="20"/>
  <c r="Y75" i="20"/>
  <c r="Z75" i="20"/>
  <c r="AA75" i="20"/>
  <c r="AB75" i="20"/>
  <c r="AC75" i="20"/>
  <c r="AD75" i="20"/>
  <c r="AE75" i="20"/>
  <c r="AF75" i="20"/>
  <c r="Q76" i="20"/>
  <c r="R76" i="20"/>
  <c r="S76" i="20"/>
  <c r="T76" i="20"/>
  <c r="U76" i="20"/>
  <c r="V76" i="20"/>
  <c r="W76" i="20"/>
  <c r="X76" i="20"/>
  <c r="Y76" i="20"/>
  <c r="Z76" i="20"/>
  <c r="AA76" i="20"/>
  <c r="AB76" i="20"/>
  <c r="AC76" i="20"/>
  <c r="AD76" i="20"/>
  <c r="AE76" i="20"/>
  <c r="AF76" i="20"/>
  <c r="Q77" i="20"/>
  <c r="R77" i="20"/>
  <c r="S77" i="20"/>
  <c r="T77" i="20"/>
  <c r="U77" i="20"/>
  <c r="V77" i="20"/>
  <c r="W77" i="20"/>
  <c r="X77" i="20"/>
  <c r="Y77" i="20"/>
  <c r="Z77" i="20"/>
  <c r="AA77" i="20"/>
  <c r="AB77" i="20"/>
  <c r="AC77" i="20"/>
  <c r="AD77" i="20"/>
  <c r="AE77" i="20"/>
  <c r="AF77" i="20"/>
  <c r="Q78" i="20"/>
  <c r="R78" i="20"/>
  <c r="S78" i="20"/>
  <c r="T78" i="20"/>
  <c r="U78" i="20"/>
  <c r="V78" i="20"/>
  <c r="W78" i="20"/>
  <c r="X78" i="20"/>
  <c r="Y78" i="20"/>
  <c r="Z78" i="20"/>
  <c r="AA78" i="20"/>
  <c r="AB78" i="20"/>
  <c r="AC78" i="20"/>
  <c r="AD78" i="20"/>
  <c r="AE78" i="20"/>
  <c r="AF78" i="20"/>
  <c r="Q79" i="20"/>
  <c r="R79" i="20"/>
  <c r="S79" i="20"/>
  <c r="T79" i="20"/>
  <c r="U79" i="20"/>
  <c r="V79" i="20"/>
  <c r="W79" i="20"/>
  <c r="X79" i="20"/>
  <c r="Y79" i="20"/>
  <c r="Z79" i="20"/>
  <c r="AA79" i="20"/>
  <c r="AB79" i="20"/>
  <c r="AC79" i="20"/>
  <c r="AD79" i="20"/>
  <c r="AE79" i="20"/>
  <c r="AF79" i="20"/>
  <c r="Q80" i="20"/>
  <c r="R80" i="20"/>
  <c r="S80" i="20"/>
  <c r="T80" i="20"/>
  <c r="U80" i="20"/>
  <c r="V80" i="20"/>
  <c r="W80" i="20"/>
  <c r="X80" i="20"/>
  <c r="Y80" i="20"/>
  <c r="Z80" i="20"/>
  <c r="AA80" i="20"/>
  <c r="AB80" i="20"/>
  <c r="AC80" i="20"/>
  <c r="AD80" i="20"/>
  <c r="AE80" i="20"/>
  <c r="AF80" i="20"/>
  <c r="Q81" i="20"/>
  <c r="R81" i="20"/>
  <c r="S81" i="20"/>
  <c r="T81" i="20"/>
  <c r="U81" i="20"/>
  <c r="V81" i="20"/>
  <c r="W81" i="20"/>
  <c r="X81" i="20"/>
  <c r="Y81" i="20"/>
  <c r="Z81" i="20"/>
  <c r="AA81" i="20"/>
  <c r="AB81" i="20"/>
  <c r="AC81" i="20"/>
  <c r="AD81" i="20"/>
  <c r="AE81" i="20"/>
  <c r="AF81" i="20"/>
  <c r="Q82" i="20"/>
  <c r="R82" i="20"/>
  <c r="S82" i="20"/>
  <c r="T82" i="20"/>
  <c r="U82" i="20"/>
  <c r="V82" i="20"/>
  <c r="W82" i="20"/>
  <c r="X82" i="20"/>
  <c r="Y82" i="20"/>
  <c r="Z82" i="20"/>
  <c r="AA82" i="20"/>
  <c r="AB82" i="20"/>
  <c r="AC82" i="20"/>
  <c r="AD82" i="20"/>
  <c r="AE82" i="20"/>
  <c r="AF82" i="20"/>
  <c r="Q83" i="20"/>
  <c r="R83" i="20"/>
  <c r="S83" i="20"/>
  <c r="T83" i="20"/>
  <c r="U83" i="20"/>
  <c r="V83" i="20"/>
  <c r="W83" i="20"/>
  <c r="X83" i="20"/>
  <c r="Y83" i="20"/>
  <c r="Z83" i="20"/>
  <c r="AA83" i="20"/>
  <c r="AB83" i="20"/>
  <c r="AC83" i="20"/>
  <c r="AD83" i="20"/>
  <c r="AE83" i="20"/>
  <c r="AF83" i="20"/>
  <c r="Q84" i="20"/>
  <c r="R84" i="20"/>
  <c r="S84" i="20"/>
  <c r="T84" i="20"/>
  <c r="U84" i="20"/>
  <c r="V84" i="20"/>
  <c r="W84" i="20"/>
  <c r="X84" i="20"/>
  <c r="Y84" i="20"/>
  <c r="Z84" i="20"/>
  <c r="AA84" i="20"/>
  <c r="AB84" i="20"/>
  <c r="AC84" i="20"/>
  <c r="AD84" i="20"/>
  <c r="AE84" i="20"/>
  <c r="AF84" i="20"/>
  <c r="Q85" i="20"/>
  <c r="R85" i="20"/>
  <c r="S85" i="20"/>
  <c r="T85" i="20"/>
  <c r="U85" i="20"/>
  <c r="V85" i="20"/>
  <c r="W85" i="20"/>
  <c r="X85" i="20"/>
  <c r="Y85" i="20"/>
  <c r="Z85" i="20"/>
  <c r="AA85" i="20"/>
  <c r="AB85" i="20"/>
  <c r="AC85" i="20"/>
  <c r="AD85" i="20"/>
  <c r="AE85" i="20"/>
  <c r="AF85" i="20"/>
  <c r="Q86" i="20"/>
  <c r="R86" i="20"/>
  <c r="S86" i="20"/>
  <c r="T86" i="20"/>
  <c r="U86" i="20"/>
  <c r="V86" i="20"/>
  <c r="W86" i="20"/>
  <c r="X86" i="20"/>
  <c r="Y86" i="20"/>
  <c r="Z86" i="20"/>
  <c r="AA86" i="20"/>
  <c r="AB86" i="20"/>
  <c r="AC86" i="20"/>
  <c r="AD86" i="20"/>
  <c r="AE86" i="20"/>
  <c r="AF86" i="20"/>
  <c r="Q87" i="20"/>
  <c r="R87" i="20"/>
  <c r="S87" i="20"/>
  <c r="T87" i="20"/>
  <c r="U87" i="20"/>
  <c r="V87" i="20"/>
  <c r="W87" i="20"/>
  <c r="X87" i="20"/>
  <c r="Y87" i="20"/>
  <c r="Z87" i="20"/>
  <c r="AA87" i="20"/>
  <c r="AB87" i="20"/>
  <c r="AC87" i="20"/>
  <c r="AD87" i="20"/>
  <c r="AE87" i="20"/>
  <c r="AF87" i="20"/>
  <c r="Q88" i="20"/>
  <c r="R88" i="20"/>
  <c r="S88" i="20"/>
  <c r="T88" i="20"/>
  <c r="U88" i="20"/>
  <c r="V88" i="20"/>
  <c r="W88" i="20"/>
  <c r="X88" i="20"/>
  <c r="Y88" i="20"/>
  <c r="Z88" i="20"/>
  <c r="AA88" i="20"/>
  <c r="AB88" i="20"/>
  <c r="AC88" i="20"/>
  <c r="AD88" i="20"/>
  <c r="AE88" i="20"/>
  <c r="AF88" i="20"/>
  <c r="Q89" i="20"/>
  <c r="R89" i="20"/>
  <c r="S89" i="20"/>
  <c r="T89" i="20"/>
  <c r="U89" i="20"/>
  <c r="V89" i="20"/>
  <c r="W89" i="20"/>
  <c r="X89" i="20"/>
  <c r="Y89" i="20"/>
  <c r="Z89" i="20"/>
  <c r="AA89" i="20"/>
  <c r="AB89" i="20"/>
  <c r="AC89" i="20"/>
  <c r="AD89" i="20"/>
  <c r="AE89" i="20"/>
  <c r="AF89" i="20"/>
  <c r="Q90" i="20"/>
  <c r="R90" i="20"/>
  <c r="S90" i="20"/>
  <c r="T90" i="20"/>
  <c r="U90" i="20"/>
  <c r="V90" i="20"/>
  <c r="W90" i="20"/>
  <c r="X90" i="20"/>
  <c r="Y90" i="20"/>
  <c r="Z90" i="20"/>
  <c r="AA90" i="20"/>
  <c r="AB90" i="20"/>
  <c r="AC90" i="20"/>
  <c r="AD90" i="20"/>
  <c r="AE90" i="20"/>
  <c r="AF90" i="20"/>
  <c r="Q91" i="20"/>
  <c r="R91" i="20"/>
  <c r="S91" i="20"/>
  <c r="T91" i="20"/>
  <c r="U91" i="20"/>
  <c r="V91" i="20"/>
  <c r="W91" i="20"/>
  <c r="X91" i="20"/>
  <c r="Y91" i="20"/>
  <c r="Z91" i="20"/>
  <c r="AA91" i="20"/>
  <c r="AB91" i="20"/>
  <c r="AC91" i="20"/>
  <c r="AD91" i="20"/>
  <c r="AE91" i="20"/>
  <c r="AF91" i="20"/>
  <c r="Q92" i="20"/>
  <c r="R92" i="20"/>
  <c r="S92" i="20"/>
  <c r="T92" i="20"/>
  <c r="U92" i="20"/>
  <c r="V92" i="20"/>
  <c r="W92" i="20"/>
  <c r="X92" i="20"/>
  <c r="Y92" i="20"/>
  <c r="Z92" i="20"/>
  <c r="AA92" i="20"/>
  <c r="AB92" i="20"/>
  <c r="AC92" i="20"/>
  <c r="AD92" i="20"/>
  <c r="AE92" i="20"/>
  <c r="AF92" i="20"/>
  <c r="Q93" i="20"/>
  <c r="R93" i="20"/>
  <c r="S93" i="20"/>
  <c r="T93" i="20"/>
  <c r="U93" i="20"/>
  <c r="V93" i="20"/>
  <c r="W93" i="20"/>
  <c r="X93" i="20"/>
  <c r="Y93" i="20"/>
  <c r="Z93" i="20"/>
  <c r="AA93" i="20"/>
  <c r="AB93" i="20"/>
  <c r="AC93" i="20"/>
  <c r="AD93" i="20"/>
  <c r="AE93" i="20"/>
  <c r="AF93" i="20"/>
  <c r="Q94" i="20"/>
  <c r="R94" i="20"/>
  <c r="S94" i="20"/>
  <c r="T94" i="20"/>
  <c r="U94" i="20"/>
  <c r="V94" i="20"/>
  <c r="W94" i="20"/>
  <c r="X94" i="20"/>
  <c r="Y94" i="20"/>
  <c r="Z94" i="20"/>
  <c r="AA94" i="20"/>
  <c r="AB94" i="20"/>
  <c r="AC94" i="20"/>
  <c r="AD94" i="20"/>
  <c r="AE94" i="20"/>
  <c r="AF94" i="20"/>
  <c r="Q95" i="20"/>
  <c r="R95" i="20"/>
  <c r="S95" i="20"/>
  <c r="T95" i="20"/>
  <c r="U95" i="20"/>
  <c r="V95" i="20"/>
  <c r="W95" i="20"/>
  <c r="X95" i="20"/>
  <c r="Y95" i="20"/>
  <c r="Z95" i="20"/>
  <c r="AA95" i="20"/>
  <c r="AB95" i="20"/>
  <c r="AC95" i="20"/>
  <c r="AD95" i="20"/>
  <c r="AE95" i="20"/>
  <c r="AF95" i="20"/>
  <c r="Q96" i="20"/>
  <c r="R96" i="20"/>
  <c r="S96" i="20"/>
  <c r="T96" i="20"/>
  <c r="U96" i="20"/>
  <c r="V96" i="20"/>
  <c r="W96" i="20"/>
  <c r="X96" i="20"/>
  <c r="Y96" i="20"/>
  <c r="Z96" i="20"/>
  <c r="AA96" i="20"/>
  <c r="AB96" i="20"/>
  <c r="AC96" i="20"/>
  <c r="AD96" i="20"/>
  <c r="AE96" i="20"/>
  <c r="AF96" i="20"/>
  <c r="Q97" i="20"/>
  <c r="R97" i="20"/>
  <c r="S97" i="20"/>
  <c r="T97" i="20"/>
  <c r="U97" i="20"/>
  <c r="V97" i="20"/>
  <c r="W97" i="20"/>
  <c r="X97" i="20"/>
  <c r="Y97" i="20"/>
  <c r="Z97" i="20"/>
  <c r="AA97" i="20"/>
  <c r="AB97" i="20"/>
  <c r="AC97" i="20"/>
  <c r="AD97" i="20"/>
  <c r="AE97" i="20"/>
  <c r="AF97" i="20"/>
  <c r="Q98" i="20"/>
  <c r="R98" i="20"/>
  <c r="S98" i="20"/>
  <c r="T98" i="20"/>
  <c r="U98" i="20"/>
  <c r="V98" i="20"/>
  <c r="W98" i="20"/>
  <c r="X98" i="20"/>
  <c r="Y98" i="20"/>
  <c r="Z98" i="20"/>
  <c r="AA98" i="20"/>
  <c r="AB98" i="20"/>
  <c r="AC98" i="20"/>
  <c r="AD98" i="20"/>
  <c r="AE98" i="20"/>
  <c r="AF98" i="20"/>
  <c r="Q99" i="20"/>
  <c r="R99" i="20"/>
  <c r="S99" i="20"/>
  <c r="T99" i="20"/>
  <c r="U99" i="20"/>
  <c r="V99" i="20"/>
  <c r="W99" i="20"/>
  <c r="X99" i="20"/>
  <c r="Y99" i="20"/>
  <c r="Z99" i="20"/>
  <c r="AA99" i="20"/>
  <c r="AB99" i="20"/>
  <c r="AC99" i="20"/>
  <c r="AD99" i="20"/>
  <c r="AE99" i="20"/>
  <c r="AF99" i="20"/>
  <c r="Q100" i="20"/>
  <c r="R100" i="20"/>
  <c r="S100" i="20"/>
  <c r="T100" i="20"/>
  <c r="U100" i="20"/>
  <c r="V100" i="20"/>
  <c r="W100" i="20"/>
  <c r="X100" i="20"/>
  <c r="Y100" i="20"/>
  <c r="Z100" i="20"/>
  <c r="AA100" i="20"/>
  <c r="AB100" i="20"/>
  <c r="AC100" i="20"/>
  <c r="AD100" i="20"/>
  <c r="AE100" i="20"/>
  <c r="AF100" i="20"/>
  <c r="Q101" i="20"/>
  <c r="R101" i="20"/>
  <c r="S101" i="20"/>
  <c r="T101" i="20"/>
  <c r="U101" i="20"/>
  <c r="V101" i="20"/>
  <c r="W101" i="20"/>
  <c r="X101" i="20"/>
  <c r="Y101" i="20"/>
  <c r="Z101" i="20"/>
  <c r="AA101" i="20"/>
  <c r="AB101" i="20"/>
  <c r="AC101" i="20"/>
  <c r="AD101" i="20"/>
  <c r="AE101" i="20"/>
  <c r="AF101" i="20"/>
  <c r="Q102" i="20"/>
  <c r="R102" i="20"/>
  <c r="S102" i="20"/>
  <c r="T102" i="20"/>
  <c r="U102" i="20"/>
  <c r="V102" i="20"/>
  <c r="W102" i="20"/>
  <c r="X102" i="20"/>
  <c r="Y102" i="20"/>
  <c r="Z102" i="20"/>
  <c r="AA102" i="20"/>
  <c r="AB102" i="20"/>
  <c r="AC102" i="20"/>
  <c r="AD102" i="20"/>
  <c r="AE102" i="20"/>
  <c r="AF102" i="20"/>
  <c r="Q103" i="20"/>
  <c r="R103" i="20"/>
  <c r="S103" i="20"/>
  <c r="T103" i="20"/>
  <c r="U103" i="20"/>
  <c r="V103" i="20"/>
  <c r="W103" i="20"/>
  <c r="X103" i="20"/>
  <c r="Y103" i="20"/>
  <c r="Z103" i="20"/>
  <c r="AA103" i="20"/>
  <c r="AB103" i="20"/>
  <c r="AC103" i="20"/>
  <c r="AD103" i="20"/>
  <c r="AE103" i="20"/>
  <c r="AF103" i="20"/>
  <c r="Q104" i="20"/>
  <c r="R104" i="20"/>
  <c r="S104" i="20"/>
  <c r="T104" i="20"/>
  <c r="U104" i="20"/>
  <c r="V104" i="20"/>
  <c r="W104" i="20"/>
  <c r="X104" i="20"/>
  <c r="Y104" i="20"/>
  <c r="Z104" i="20"/>
  <c r="AA104" i="20"/>
  <c r="AB104" i="20"/>
  <c r="AC104" i="20"/>
  <c r="AD104" i="20"/>
  <c r="AE104" i="20"/>
  <c r="AF104" i="20"/>
  <c r="Q105" i="20"/>
  <c r="R105" i="20"/>
  <c r="S105" i="20"/>
  <c r="T105" i="20"/>
  <c r="U105" i="20"/>
  <c r="V105" i="20"/>
  <c r="W105" i="20"/>
  <c r="X105" i="20"/>
  <c r="Y105" i="20"/>
  <c r="Z105" i="20"/>
  <c r="AA105" i="20"/>
  <c r="AB105" i="20"/>
  <c r="AC105" i="20"/>
  <c r="AD105" i="20"/>
  <c r="AE105" i="20"/>
  <c r="AF105" i="20"/>
  <c r="Q106" i="20"/>
  <c r="R106" i="20"/>
  <c r="S106" i="20"/>
  <c r="T106" i="20"/>
  <c r="U106" i="20"/>
  <c r="V106" i="20"/>
  <c r="W106" i="20"/>
  <c r="X106" i="20"/>
  <c r="Y106" i="20"/>
  <c r="Z106" i="20"/>
  <c r="AA106" i="20"/>
  <c r="AB106" i="20"/>
  <c r="AC106" i="20"/>
  <c r="AD106" i="20"/>
  <c r="AE106" i="20"/>
  <c r="AF106" i="20"/>
  <c r="Q107" i="20"/>
  <c r="R107" i="20"/>
  <c r="S107" i="20"/>
  <c r="T107" i="20"/>
  <c r="U107" i="20"/>
  <c r="V107" i="20"/>
  <c r="W107" i="20"/>
  <c r="X107" i="20"/>
  <c r="Y107" i="20"/>
  <c r="Z107" i="20"/>
  <c r="AA107" i="20"/>
  <c r="AB107" i="20"/>
  <c r="AC107" i="20"/>
  <c r="AD107" i="20"/>
  <c r="AE107" i="20"/>
  <c r="AF107" i="20"/>
  <c r="Q108" i="20"/>
  <c r="R108" i="20"/>
  <c r="S108" i="20"/>
  <c r="T108" i="20"/>
  <c r="U108" i="20"/>
  <c r="V108" i="20"/>
  <c r="W108" i="20"/>
  <c r="X108" i="20"/>
  <c r="Y108" i="20"/>
  <c r="Z108" i="20"/>
  <c r="AA108" i="20"/>
  <c r="AB108" i="20"/>
  <c r="AC108" i="20"/>
  <c r="AD108" i="20"/>
  <c r="AE108" i="20"/>
  <c r="AF108" i="20"/>
  <c r="Q109" i="20"/>
  <c r="R109" i="20"/>
  <c r="S109" i="20"/>
  <c r="T109" i="20"/>
  <c r="U109" i="20"/>
  <c r="V109" i="20"/>
  <c r="W109" i="20"/>
  <c r="X109" i="20"/>
  <c r="Y109" i="20"/>
  <c r="Z109" i="20"/>
  <c r="AA109" i="20"/>
  <c r="AB109" i="20"/>
  <c r="AC109" i="20"/>
  <c r="AD109" i="20"/>
  <c r="AE109" i="20"/>
  <c r="AF109" i="20"/>
  <c r="Q110" i="20"/>
  <c r="R110" i="20"/>
  <c r="S110" i="20"/>
  <c r="T110" i="20"/>
  <c r="U110" i="20"/>
  <c r="V110" i="20"/>
  <c r="W110" i="20"/>
  <c r="X110" i="20"/>
  <c r="Y110" i="20"/>
  <c r="Z110" i="20"/>
  <c r="AA110" i="20"/>
  <c r="AB110" i="20"/>
  <c r="AC110" i="20"/>
  <c r="AD110" i="20"/>
  <c r="AE110" i="20"/>
  <c r="AF110" i="20"/>
  <c r="Q111" i="20"/>
  <c r="R111" i="20"/>
  <c r="S111" i="20"/>
  <c r="T111" i="20"/>
  <c r="U111" i="20"/>
  <c r="V111" i="20"/>
  <c r="W111" i="20"/>
  <c r="X111" i="20"/>
  <c r="Y111" i="20"/>
  <c r="Z111" i="20"/>
  <c r="AA111" i="20"/>
  <c r="AB111" i="20"/>
  <c r="AC111" i="20"/>
  <c r="AD111" i="20"/>
  <c r="AE111" i="20"/>
  <c r="AF111" i="20"/>
  <c r="L78" i="22" l="1"/>
  <c r="H78" i="22"/>
  <c r="K65" i="22"/>
  <c r="M65" i="22"/>
  <c r="I65" i="22"/>
  <c r="E65" i="22"/>
  <c r="M78" i="22"/>
  <c r="I78" i="22"/>
  <c r="E78" i="22"/>
  <c r="L65" i="22"/>
  <c r="H65" i="22"/>
  <c r="N78" i="22"/>
  <c r="J78" i="22"/>
  <c r="G65" i="22"/>
  <c r="N52" i="22"/>
  <c r="J52" i="22"/>
  <c r="F52" i="22"/>
  <c r="F78" i="22"/>
  <c r="R531" i="5"/>
  <c r="R532" i="5"/>
  <c r="R533" i="5"/>
  <c r="R537" i="5"/>
  <c r="R538" i="5"/>
  <c r="R539" i="5"/>
  <c r="R379" i="5"/>
  <c r="Q379" i="5"/>
  <c r="R378" i="5"/>
  <c r="Q378" i="5"/>
  <c r="R377" i="5"/>
  <c r="Q377" i="5"/>
  <c r="R376" i="5"/>
  <c r="Q376" i="5"/>
  <c r="R375" i="5"/>
  <c r="Q375" i="5"/>
  <c r="R374" i="5"/>
  <c r="Q374" i="5"/>
  <c r="R373" i="5"/>
  <c r="Q373" i="5"/>
  <c r="R372" i="5"/>
  <c r="Q372" i="5"/>
  <c r="R371" i="5"/>
  <c r="Q371" i="5"/>
  <c r="R370" i="5"/>
  <c r="Q370" i="5"/>
  <c r="R368" i="5"/>
  <c r="Q368" i="5"/>
  <c r="R367" i="5"/>
  <c r="Q367" i="5"/>
  <c r="R366" i="5"/>
  <c r="Q366" i="5"/>
  <c r="R365" i="5"/>
  <c r="Q365" i="5"/>
  <c r="R364" i="5"/>
  <c r="Q364" i="5"/>
  <c r="R363" i="5"/>
  <c r="Q363" i="5"/>
  <c r="R362" i="5"/>
  <c r="Q362" i="5"/>
  <c r="R361" i="5"/>
  <c r="Q361" i="5"/>
  <c r="R360" i="5"/>
  <c r="Q360" i="5"/>
  <c r="R359" i="5"/>
  <c r="Q359" i="5"/>
  <c r="R357" i="5"/>
  <c r="Q357" i="5"/>
  <c r="R356" i="5"/>
  <c r="Q356" i="5"/>
  <c r="R355" i="5"/>
  <c r="Q355" i="5"/>
  <c r="R354" i="5"/>
  <c r="Q354" i="5"/>
  <c r="R353" i="5"/>
  <c r="Q353" i="5"/>
  <c r="R352" i="5"/>
  <c r="Q352" i="5"/>
  <c r="R351" i="5"/>
  <c r="Q351" i="5"/>
  <c r="R350" i="5"/>
  <c r="Q350" i="5"/>
  <c r="R349" i="5"/>
  <c r="Q349" i="5"/>
  <c r="R348" i="5"/>
  <c r="Q348" i="5"/>
  <c r="R346" i="5"/>
  <c r="Q346" i="5"/>
  <c r="R345" i="5"/>
  <c r="Q345" i="5"/>
  <c r="R344" i="5"/>
  <c r="Q344" i="5"/>
  <c r="R343" i="5"/>
  <c r="Q343" i="5"/>
  <c r="R342" i="5"/>
  <c r="Q342" i="5"/>
  <c r="R341" i="5"/>
  <c r="Q341" i="5"/>
  <c r="R340" i="5"/>
  <c r="Q340" i="5"/>
  <c r="R339" i="5"/>
  <c r="Q339" i="5"/>
  <c r="R338" i="5"/>
  <c r="Q338" i="5"/>
  <c r="R337" i="5"/>
  <c r="Q337" i="5"/>
  <c r="R335" i="5"/>
  <c r="Q335" i="5"/>
  <c r="R334" i="5"/>
  <c r="Q334" i="5"/>
  <c r="R333" i="5"/>
  <c r="Q333" i="5"/>
  <c r="R332" i="5"/>
  <c r="Q332" i="5"/>
  <c r="R331" i="5"/>
  <c r="Q331" i="5"/>
  <c r="R330" i="5"/>
  <c r="Q330" i="5"/>
  <c r="R329" i="5"/>
  <c r="Q329" i="5"/>
  <c r="R328" i="5"/>
  <c r="Q328" i="5"/>
  <c r="R327" i="5"/>
  <c r="Q327" i="5"/>
  <c r="R326" i="5"/>
  <c r="Q326" i="5"/>
  <c r="Q324" i="5"/>
  <c r="R324" i="5"/>
  <c r="R323" i="5"/>
  <c r="Q323" i="5"/>
  <c r="R322" i="5"/>
  <c r="Q322" i="5"/>
  <c r="R321" i="5"/>
  <c r="Q321" i="5"/>
  <c r="R320" i="5"/>
  <c r="Q320" i="5"/>
  <c r="R319" i="5"/>
  <c r="Q319" i="5"/>
  <c r="R318" i="5"/>
  <c r="Q318" i="5"/>
  <c r="R317" i="5"/>
  <c r="Q317" i="5"/>
  <c r="R316" i="5"/>
  <c r="Q316" i="5"/>
  <c r="R315" i="5"/>
  <c r="Q315" i="5"/>
  <c r="R314" i="5"/>
  <c r="Q314" i="5"/>
  <c r="R282" i="5"/>
  <c r="Q282" i="5"/>
  <c r="R281" i="5"/>
  <c r="Q281" i="5"/>
  <c r="R280" i="5"/>
  <c r="Q280" i="5"/>
  <c r="R279" i="5"/>
  <c r="Q279" i="5"/>
  <c r="R278" i="5"/>
  <c r="Q278" i="5"/>
  <c r="R277" i="5"/>
  <c r="Q277" i="5"/>
  <c r="R276" i="5"/>
  <c r="Q276" i="5"/>
  <c r="R275" i="5"/>
  <c r="Q275" i="5"/>
  <c r="R274" i="5"/>
  <c r="Q274" i="5"/>
  <c r="R273" i="5"/>
  <c r="Q273" i="5"/>
  <c r="R270" i="5"/>
  <c r="Q270" i="5"/>
  <c r="R269" i="5"/>
  <c r="Q269" i="5"/>
  <c r="R268" i="5"/>
  <c r="Q268" i="5"/>
  <c r="R267" i="5"/>
  <c r="Q267" i="5"/>
  <c r="R266" i="5"/>
  <c r="Q266" i="5"/>
  <c r="R265" i="5"/>
  <c r="Q265" i="5"/>
  <c r="R264" i="5"/>
  <c r="Q264" i="5"/>
  <c r="R263" i="5"/>
  <c r="Q263" i="5"/>
  <c r="R262" i="5"/>
  <c r="Q262" i="5"/>
  <c r="R261" i="5"/>
  <c r="Q261" i="5"/>
  <c r="R258" i="5"/>
  <c r="Q258" i="5"/>
  <c r="R257" i="5"/>
  <c r="Q257" i="5"/>
  <c r="R256" i="5"/>
  <c r="Q256" i="5"/>
  <c r="R255" i="5"/>
  <c r="Q255" i="5"/>
  <c r="R254" i="5"/>
  <c r="Q254" i="5"/>
  <c r="R253" i="5"/>
  <c r="Q253" i="5"/>
  <c r="R252" i="5"/>
  <c r="Q252" i="5"/>
  <c r="R251" i="5"/>
  <c r="Q251" i="5"/>
  <c r="R250" i="5"/>
  <c r="Q250" i="5"/>
  <c r="R249" i="5"/>
  <c r="Q249" i="5"/>
  <c r="R246" i="5"/>
  <c r="Q246" i="5"/>
  <c r="R245" i="5"/>
  <c r="Q245" i="5"/>
  <c r="R244" i="5"/>
  <c r="Q244" i="5"/>
  <c r="R243" i="5"/>
  <c r="Q243" i="5"/>
  <c r="R242" i="5"/>
  <c r="Q242" i="5"/>
  <c r="R241" i="5"/>
  <c r="Q241" i="5"/>
  <c r="R240" i="5"/>
  <c r="Q240" i="5"/>
  <c r="R239" i="5"/>
  <c r="Q239" i="5"/>
  <c r="R238" i="5"/>
  <c r="Q238" i="5"/>
  <c r="R237" i="5"/>
  <c r="Q237" i="5"/>
  <c r="R234" i="5"/>
  <c r="Q234" i="5"/>
  <c r="R233" i="5"/>
  <c r="Q233" i="5"/>
  <c r="R232" i="5"/>
  <c r="Q232" i="5"/>
  <c r="R231" i="5"/>
  <c r="Q231" i="5"/>
  <c r="R230" i="5"/>
  <c r="Q230" i="5"/>
  <c r="R229" i="5"/>
  <c r="Q229" i="5"/>
  <c r="R228" i="5"/>
  <c r="Q228" i="5"/>
  <c r="R227" i="5"/>
  <c r="Q227" i="5"/>
  <c r="R226" i="5"/>
  <c r="Q226" i="5"/>
  <c r="R225" i="5"/>
  <c r="Q225" i="5"/>
  <c r="D308" i="8"/>
  <c r="D309" i="8"/>
  <c r="D310" i="8"/>
  <c r="D311" i="8"/>
  <c r="D312" i="8"/>
  <c r="D313" i="8"/>
  <c r="D314" i="8"/>
  <c r="D315" i="8"/>
  <c r="D316" i="8"/>
  <c r="D307" i="8"/>
  <c r="E45" i="18"/>
  <c r="F45" i="18"/>
  <c r="G45" i="18"/>
  <c r="H45" i="18"/>
  <c r="I45" i="18"/>
  <c r="J45" i="18"/>
  <c r="K45" i="18"/>
  <c r="L45" i="18"/>
  <c r="M45" i="18"/>
  <c r="N45" i="18"/>
  <c r="O45" i="18"/>
  <c r="E46" i="18"/>
  <c r="F46" i="18"/>
  <c r="G46" i="18"/>
  <c r="H46" i="18"/>
  <c r="I46" i="18"/>
  <c r="J46" i="18"/>
  <c r="K46" i="18"/>
  <c r="L46" i="18"/>
  <c r="M46" i="18"/>
  <c r="N46" i="18"/>
  <c r="O46" i="18"/>
  <c r="E47" i="18"/>
  <c r="F47" i="18"/>
  <c r="G47" i="18"/>
  <c r="H47" i="18"/>
  <c r="I47" i="18"/>
  <c r="J47" i="18"/>
  <c r="K47" i="18"/>
  <c r="L47" i="18"/>
  <c r="M47" i="18"/>
  <c r="N47" i="18"/>
  <c r="O47" i="18"/>
  <c r="D47" i="18"/>
  <c r="D46" i="18"/>
  <c r="D45" i="18"/>
  <c r="P21" i="18" l="1"/>
  <c r="P20" i="18"/>
  <c r="P19" i="18"/>
  <c r="P18" i="18"/>
  <c r="P16" i="18"/>
  <c r="P15" i="18"/>
  <c r="P14" i="18"/>
  <c r="P13" i="18"/>
  <c r="P11" i="18"/>
  <c r="P10" i="18"/>
  <c r="P9" i="18"/>
  <c r="P8" i="18"/>
  <c r="P4" i="18"/>
  <c r="P5" i="18"/>
  <c r="P6" i="18"/>
  <c r="P3" i="18"/>
  <c r="Q177" i="2"/>
  <c r="Q176" i="2"/>
  <c r="Q175" i="2"/>
  <c r="Q174" i="2"/>
  <c r="Q173" i="2"/>
  <c r="Q172" i="2"/>
  <c r="Q171" i="2"/>
  <c r="Q170" i="2"/>
  <c r="Q169" i="2"/>
  <c r="Q166" i="2"/>
  <c r="Q165" i="2"/>
  <c r="Q164" i="2"/>
  <c r="Q163" i="2"/>
  <c r="Q162" i="2"/>
  <c r="Q161" i="2"/>
  <c r="Q160" i="2"/>
  <c r="Q159" i="2"/>
  <c r="Q158" i="2"/>
  <c r="Q155" i="2"/>
  <c r="Q154" i="2"/>
  <c r="Q153" i="2"/>
  <c r="Q152" i="2"/>
  <c r="Q151" i="2"/>
  <c r="Q150" i="2"/>
  <c r="Q149" i="2"/>
  <c r="Q148" i="2"/>
  <c r="Q147" i="2"/>
  <c r="Q144" i="2"/>
  <c r="Q143" i="2"/>
  <c r="Q142" i="2"/>
  <c r="Q141" i="2"/>
  <c r="Q140" i="2"/>
  <c r="Q139" i="2"/>
  <c r="Q138" i="2"/>
  <c r="Q137" i="2"/>
  <c r="Q136" i="2"/>
  <c r="Q145" i="2"/>
  <c r="Q134" i="2"/>
  <c r="Q133" i="2"/>
  <c r="Q132" i="2"/>
  <c r="Q131" i="2"/>
  <c r="Q130" i="2"/>
  <c r="Q129" i="2"/>
  <c r="Q128" i="2"/>
  <c r="Q127" i="2"/>
  <c r="Q126" i="2"/>
  <c r="Q123" i="2"/>
  <c r="Q122" i="2"/>
  <c r="Q121" i="2"/>
  <c r="Q120" i="2"/>
  <c r="Q119" i="2"/>
  <c r="Q118" i="2"/>
  <c r="Q117" i="2"/>
  <c r="Q116" i="2"/>
  <c r="Q115" i="2"/>
  <c r="Q114" i="2"/>
  <c r="Q112" i="2"/>
  <c r="Q111" i="2"/>
  <c r="Q110" i="2"/>
  <c r="Q109" i="2"/>
  <c r="Q108" i="2"/>
  <c r="Q107" i="2"/>
  <c r="Q106" i="2"/>
  <c r="Q105" i="2"/>
  <c r="Q104" i="2"/>
  <c r="Q103" i="2"/>
  <c r="Q101" i="2"/>
  <c r="Q100" i="2"/>
  <c r="Q99" i="2"/>
  <c r="Q98" i="2"/>
  <c r="Q97" i="2"/>
  <c r="Q96" i="2"/>
  <c r="Q95" i="2"/>
  <c r="Q94" i="2"/>
  <c r="Q93" i="2"/>
  <c r="Q92" i="2"/>
  <c r="Q89" i="2"/>
  <c r="Q88" i="2"/>
  <c r="Q87" i="2"/>
  <c r="Q86" i="2"/>
  <c r="Q85" i="2"/>
  <c r="Q84" i="2"/>
  <c r="Q83" i="2"/>
  <c r="Q82" i="2"/>
  <c r="Q81" i="2"/>
  <c r="Q80" i="2"/>
  <c r="Q78" i="2"/>
  <c r="Q77" i="2"/>
  <c r="Q76" i="2"/>
  <c r="Q75" i="2"/>
  <c r="Q74" i="2"/>
  <c r="Q73" i="2"/>
  <c r="Q72" i="2"/>
  <c r="Q71" i="2"/>
  <c r="Q70" i="2"/>
  <c r="Q69" i="2"/>
  <c r="Q67" i="2"/>
  <c r="Q66" i="2"/>
  <c r="Q65" i="2"/>
  <c r="Q64" i="2"/>
  <c r="Q63" i="2"/>
  <c r="Q62" i="2"/>
  <c r="Q61" i="2"/>
  <c r="Q60" i="2"/>
  <c r="Q59" i="2"/>
  <c r="Q58" i="2"/>
  <c r="Q56" i="2"/>
  <c r="Q55" i="2"/>
  <c r="Q54" i="2"/>
  <c r="Q53" i="2"/>
  <c r="Q52" i="2"/>
  <c r="Q51" i="2"/>
  <c r="Q50" i="2"/>
  <c r="Q49" i="2"/>
  <c r="Q48" i="2"/>
  <c r="Q47" i="2"/>
  <c r="Q45" i="2"/>
  <c r="Q44" i="2"/>
  <c r="Q43" i="2"/>
  <c r="Q42" i="2"/>
  <c r="Q41" i="2"/>
  <c r="Q40" i="2"/>
  <c r="Q39" i="2"/>
  <c r="Q38" i="2"/>
  <c r="Q37" i="2"/>
  <c r="Q36" i="2"/>
  <c r="Q34" i="2"/>
  <c r="Q33" i="2"/>
  <c r="Q32" i="2"/>
  <c r="Q31" i="2"/>
  <c r="Q30" i="2"/>
  <c r="Q29" i="2"/>
  <c r="Q28" i="2"/>
  <c r="Q27" i="2"/>
  <c r="Q26" i="2"/>
  <c r="Q25" i="2"/>
  <c r="Q23" i="2"/>
  <c r="Q22" i="2"/>
  <c r="Q21" i="2"/>
  <c r="Q20" i="2"/>
  <c r="Q19" i="2"/>
  <c r="Q18" i="2"/>
  <c r="Q17" i="2"/>
  <c r="Q16" i="2"/>
  <c r="Q15" i="2"/>
  <c r="Q14" i="2"/>
  <c r="Q3" i="2"/>
  <c r="Q4" i="2"/>
  <c r="Q5" i="2"/>
  <c r="Q6" i="2"/>
  <c r="Q7" i="2"/>
  <c r="Q8" i="2"/>
  <c r="Q9" i="2"/>
  <c r="Q10" i="2"/>
  <c r="Q11" i="2"/>
  <c r="Q12" i="2"/>
  <c r="C267" i="8" l="1"/>
  <c r="F286" i="8" l="1"/>
  <c r="F287" i="8" s="1"/>
  <c r="F288" i="8" s="1"/>
  <c r="F289" i="8" s="1"/>
  <c r="F290" i="8" s="1"/>
  <c r="D271" i="8"/>
  <c r="F271" i="8" s="1"/>
  <c r="D280" i="8"/>
  <c r="F280" i="8" s="1"/>
  <c r="C280" i="8"/>
  <c r="D279" i="8"/>
  <c r="E279" i="8" s="1"/>
  <c r="C279" i="8"/>
  <c r="D278" i="8"/>
  <c r="F278" i="8" s="1"/>
  <c r="C278" i="8"/>
  <c r="D277" i="8"/>
  <c r="F277" i="8" s="1"/>
  <c r="C277" i="8"/>
  <c r="D276" i="8"/>
  <c r="F276" i="8" s="1"/>
  <c r="C276" i="8"/>
  <c r="D275" i="8"/>
  <c r="E275" i="8" s="1"/>
  <c r="C275" i="8"/>
  <c r="D274" i="8"/>
  <c r="F274" i="8" s="1"/>
  <c r="C274" i="8"/>
  <c r="D273" i="8"/>
  <c r="F273" i="8" s="1"/>
  <c r="C273" i="8"/>
  <c r="D272" i="8"/>
  <c r="F272" i="8" s="1"/>
  <c r="C272" i="8"/>
  <c r="C271" i="8"/>
  <c r="B334" i="8"/>
  <c r="B335" i="8"/>
  <c r="B336" i="8"/>
  <c r="B333" i="8"/>
  <c r="L279" i="8" l="1"/>
  <c r="H279" i="8"/>
  <c r="H278" i="8"/>
  <c r="P272" i="8"/>
  <c r="P280" i="8"/>
  <c r="P276" i="8"/>
  <c r="P271" i="8"/>
  <c r="L275" i="8"/>
  <c r="L271" i="8"/>
  <c r="H274" i="8"/>
  <c r="H271" i="8"/>
  <c r="L280" i="8"/>
  <c r="P277" i="8"/>
  <c r="L276" i="8"/>
  <c r="H275" i="8"/>
  <c r="P273" i="8"/>
  <c r="L272" i="8"/>
  <c r="H280" i="8"/>
  <c r="P278" i="8"/>
  <c r="L277" i="8"/>
  <c r="H276" i="8"/>
  <c r="P274" i="8"/>
  <c r="L273" i="8"/>
  <c r="H272" i="8"/>
  <c r="E278" i="8"/>
  <c r="F275" i="8"/>
  <c r="P279" i="8"/>
  <c r="L278" i="8"/>
  <c r="H277" i="8"/>
  <c r="P275" i="8"/>
  <c r="L274" i="8"/>
  <c r="H273" i="8"/>
  <c r="E274" i="8"/>
  <c r="O280" i="8"/>
  <c r="K280" i="8"/>
  <c r="G280" i="8"/>
  <c r="O279" i="8"/>
  <c r="K279" i="8"/>
  <c r="G279" i="8"/>
  <c r="O278" i="8"/>
  <c r="K278" i="8"/>
  <c r="G278" i="8"/>
  <c r="O277" i="8"/>
  <c r="K277" i="8"/>
  <c r="G277" i="8"/>
  <c r="O276" i="8"/>
  <c r="K276" i="8"/>
  <c r="G276" i="8"/>
  <c r="O275" i="8"/>
  <c r="K275" i="8"/>
  <c r="G275" i="8"/>
  <c r="O274" i="8"/>
  <c r="K274" i="8"/>
  <c r="G274" i="8"/>
  <c r="O273" i="8"/>
  <c r="K273" i="8"/>
  <c r="G273" i="8"/>
  <c r="O272" i="8"/>
  <c r="K272" i="8"/>
  <c r="G272" i="8"/>
  <c r="O271" i="8"/>
  <c r="K271" i="8"/>
  <c r="G271" i="8"/>
  <c r="E277" i="8"/>
  <c r="E273" i="8"/>
  <c r="S280" i="8"/>
  <c r="N280" i="8"/>
  <c r="J280" i="8"/>
  <c r="S279" i="8"/>
  <c r="N279" i="8"/>
  <c r="J279" i="8"/>
  <c r="S278" i="8"/>
  <c r="N278" i="8"/>
  <c r="J278" i="8"/>
  <c r="S277" i="8"/>
  <c r="N277" i="8"/>
  <c r="J277" i="8"/>
  <c r="S276" i="8"/>
  <c r="N276" i="8"/>
  <c r="J276" i="8"/>
  <c r="S275" i="8"/>
  <c r="N275" i="8"/>
  <c r="J275" i="8"/>
  <c r="S274" i="8"/>
  <c r="N274" i="8"/>
  <c r="J274" i="8"/>
  <c r="S273" i="8"/>
  <c r="N273" i="8"/>
  <c r="J273" i="8"/>
  <c r="S272" i="8"/>
  <c r="N272" i="8"/>
  <c r="J272" i="8"/>
  <c r="S271" i="8"/>
  <c r="N271" i="8"/>
  <c r="J271" i="8"/>
  <c r="E280" i="8"/>
  <c r="E276" i="8"/>
  <c r="E272" i="8"/>
  <c r="F279" i="8"/>
  <c r="Q280" i="8"/>
  <c r="M280" i="8"/>
  <c r="I280" i="8"/>
  <c r="Q279" i="8"/>
  <c r="M279" i="8"/>
  <c r="I279" i="8"/>
  <c r="Q278" i="8"/>
  <c r="M278" i="8"/>
  <c r="I278" i="8"/>
  <c r="Q277" i="8"/>
  <c r="M277" i="8"/>
  <c r="I277" i="8"/>
  <c r="Q276" i="8"/>
  <c r="M276" i="8"/>
  <c r="I276" i="8"/>
  <c r="Q275" i="8"/>
  <c r="M275" i="8"/>
  <c r="I275" i="8"/>
  <c r="Q274" i="8"/>
  <c r="M274" i="8"/>
  <c r="I274" i="8"/>
  <c r="Q273" i="8"/>
  <c r="M273" i="8"/>
  <c r="I273" i="8"/>
  <c r="Q272" i="8"/>
  <c r="M272" i="8"/>
  <c r="I272" i="8"/>
  <c r="Q271" i="8"/>
  <c r="M271" i="8"/>
  <c r="I271" i="8"/>
  <c r="E271" i="8"/>
  <c r="R274" i="8" l="1"/>
  <c r="R278" i="8"/>
  <c r="P281" i="8"/>
  <c r="R271" i="8"/>
  <c r="F281" i="8"/>
  <c r="S281" i="8"/>
  <c r="J281" i="8"/>
  <c r="O281" i="8"/>
  <c r="K281" i="8"/>
  <c r="L281" i="8"/>
  <c r="H281" i="8"/>
  <c r="R275" i="8"/>
  <c r="R276" i="8"/>
  <c r="R272" i="8"/>
  <c r="M281" i="8"/>
  <c r="Q281" i="8"/>
  <c r="R277" i="8"/>
  <c r="G281" i="8"/>
  <c r="R273" i="8"/>
  <c r="R280" i="8"/>
  <c r="N281" i="8"/>
  <c r="E281" i="8"/>
  <c r="I281" i="8"/>
  <c r="I282" i="8" s="1"/>
  <c r="R279" i="8"/>
  <c r="Q282" i="8" l="1"/>
  <c r="P282" i="8"/>
  <c r="M282" i="8"/>
  <c r="H282" i="8"/>
  <c r="L282" i="8"/>
  <c r="K282" i="8"/>
  <c r="F282" i="8"/>
  <c r="R281" i="8"/>
  <c r="J282" i="8"/>
  <c r="N282" i="8"/>
  <c r="O282" i="8"/>
  <c r="G282" i="8"/>
  <c r="F3" i="7" l="1"/>
  <c r="R168" i="2" l="1"/>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167" i="2" l="1"/>
  <c r="R175" i="2"/>
  <c r="R159" i="2"/>
  <c r="R163" i="2"/>
  <c r="R171" i="2"/>
  <c r="R161" i="2"/>
  <c r="R162" i="2"/>
  <c r="R164" i="2"/>
  <c r="R165" i="2"/>
  <c r="R166" i="2"/>
  <c r="R169" i="2"/>
  <c r="R170" i="2"/>
  <c r="R172" i="2"/>
  <c r="R173" i="2"/>
  <c r="R174" i="2"/>
  <c r="R176" i="2"/>
  <c r="R177" i="2"/>
  <c r="R178" i="2"/>
  <c r="R158" i="2"/>
  <c r="R160" i="2"/>
  <c r="R433" i="5" l="1"/>
  <c r="R434" i="5"/>
  <c r="R435" i="5"/>
  <c r="R436" i="5"/>
  <c r="R437" i="5"/>
  <c r="R438" i="5"/>
  <c r="R440" i="5"/>
  <c r="R441" i="5"/>
  <c r="R442" i="5"/>
  <c r="R443" i="5"/>
  <c r="R444" i="5"/>
  <c r="R445" i="5"/>
  <c r="R446" i="5"/>
  <c r="R447" i="5"/>
  <c r="R448" i="5"/>
  <c r="R449" i="5"/>
  <c r="R450" i="5"/>
  <c r="R451" i="5"/>
  <c r="R452" i="5"/>
  <c r="R453" i="5"/>
  <c r="R454" i="5"/>
  <c r="R455" i="5"/>
  <c r="R456" i="5"/>
  <c r="R457" i="5"/>
  <c r="R458" i="5"/>
  <c r="R459" i="5"/>
  <c r="R460" i="5"/>
  <c r="R462" i="5"/>
  <c r="R463" i="5"/>
  <c r="R464" i="5"/>
  <c r="R465" i="5"/>
  <c r="R466" i="5"/>
  <c r="R467" i="5"/>
  <c r="R468" i="5"/>
  <c r="R469" i="5"/>
  <c r="R470" i="5"/>
  <c r="R471" i="5"/>
  <c r="Q433" i="5"/>
  <c r="Q434" i="5"/>
  <c r="Q435" i="5"/>
  <c r="Q436" i="5"/>
  <c r="Q437" i="5"/>
  <c r="Q438" i="5"/>
  <c r="Q440" i="5"/>
  <c r="Q441" i="5"/>
  <c r="Q442" i="5"/>
  <c r="Q443" i="5"/>
  <c r="Q444" i="5"/>
  <c r="Q445" i="5"/>
  <c r="Q446" i="5"/>
  <c r="Q447" i="5"/>
  <c r="Q448" i="5"/>
  <c r="Q449" i="5"/>
  <c r="Q450" i="5"/>
  <c r="Q451" i="5"/>
  <c r="Q452" i="5"/>
  <c r="Q453" i="5"/>
  <c r="Q454" i="5"/>
  <c r="Q455" i="5"/>
  <c r="Q456" i="5"/>
  <c r="Q457" i="5"/>
  <c r="Q458" i="5"/>
  <c r="Q459" i="5"/>
  <c r="Q460" i="5"/>
  <c r="Q462" i="5"/>
  <c r="Q463" i="5"/>
  <c r="Q464" i="5"/>
  <c r="Q465" i="5"/>
  <c r="Q466" i="5"/>
  <c r="Q467" i="5"/>
  <c r="Q468" i="5"/>
  <c r="Q469" i="5"/>
  <c r="Q470" i="5"/>
  <c r="Q471" i="5"/>
  <c r="C481" i="11"/>
  <c r="C480" i="11"/>
  <c r="F479" i="11"/>
  <c r="C479" i="11"/>
  <c r="C478" i="11"/>
  <c r="C477" i="11"/>
  <c r="C476" i="11"/>
  <c r="F475" i="11"/>
  <c r="C475" i="11"/>
  <c r="F474" i="11"/>
  <c r="C474" i="11"/>
  <c r="H473" i="11"/>
  <c r="H474" i="11" s="1"/>
  <c r="H475" i="11" s="1"/>
  <c r="H476" i="11" s="1"/>
  <c r="H477" i="11" s="1"/>
  <c r="H478" i="11" s="1"/>
  <c r="H479" i="11" s="1"/>
  <c r="H480" i="11" s="1"/>
  <c r="H481" i="11" s="1"/>
  <c r="F473" i="11"/>
  <c r="C473" i="11"/>
  <c r="C472" i="11"/>
  <c r="C471" i="11"/>
  <c r="C470" i="11"/>
  <c r="C469" i="11"/>
  <c r="E468" i="11"/>
  <c r="C468" i="11"/>
  <c r="F467" i="11"/>
  <c r="C467" i="11"/>
  <c r="C466" i="11"/>
  <c r="C465" i="11"/>
  <c r="C464" i="11"/>
  <c r="H463" i="11"/>
  <c r="H464" i="11" s="1"/>
  <c r="H465" i="11" s="1"/>
  <c r="H466" i="11" s="1"/>
  <c r="H467" i="11" s="1"/>
  <c r="H468" i="11" s="1"/>
  <c r="H469" i="11" s="1"/>
  <c r="H470" i="11" s="1"/>
  <c r="H471" i="11" s="1"/>
  <c r="C463" i="11"/>
  <c r="F462" i="11"/>
  <c r="C462" i="11"/>
  <c r="C461" i="11"/>
  <c r="C460" i="11"/>
  <c r="C459" i="11"/>
  <c r="F458" i="11"/>
  <c r="C458" i="11"/>
  <c r="C457" i="11"/>
  <c r="C456" i="11"/>
  <c r="C455" i="11"/>
  <c r="F454" i="11"/>
  <c r="C454" i="11"/>
  <c r="H453" i="11"/>
  <c r="H454" i="11" s="1"/>
  <c r="H455" i="11" s="1"/>
  <c r="H456" i="11" s="1"/>
  <c r="H457" i="11" s="1"/>
  <c r="H458" i="11" s="1"/>
  <c r="H459" i="11" s="1"/>
  <c r="H460" i="11" s="1"/>
  <c r="H461" i="11" s="1"/>
  <c r="E453" i="11"/>
  <c r="C453" i="11"/>
  <c r="F452" i="11"/>
  <c r="C452" i="11"/>
  <c r="E451" i="11"/>
  <c r="C451" i="11"/>
  <c r="F450" i="11"/>
  <c r="C450" i="11"/>
  <c r="C449" i="11"/>
  <c r="C448" i="11"/>
  <c r="C447" i="11"/>
  <c r="C446" i="11"/>
  <c r="C445" i="11"/>
  <c r="C444" i="11"/>
  <c r="H443" i="11"/>
  <c r="H444" i="11" s="1"/>
  <c r="H445" i="11" s="1"/>
  <c r="H446" i="11" s="1"/>
  <c r="H447" i="11" s="1"/>
  <c r="H448" i="11" s="1"/>
  <c r="H449" i="11" s="1"/>
  <c r="H450" i="11" s="1"/>
  <c r="H451" i="11" s="1"/>
  <c r="C443" i="11"/>
  <c r="C442" i="11"/>
  <c r="C441" i="11"/>
  <c r="C440" i="11"/>
  <c r="C439" i="11"/>
  <c r="C438" i="11"/>
  <c r="C437" i="11"/>
  <c r="C436" i="11"/>
  <c r="C435" i="11"/>
  <c r="C434" i="11"/>
  <c r="H433" i="11"/>
  <c r="H434" i="11" s="1"/>
  <c r="H435" i="11" s="1"/>
  <c r="H436" i="11" s="1"/>
  <c r="H437" i="11" s="1"/>
  <c r="H438" i="11" s="1"/>
  <c r="H439" i="11" s="1"/>
  <c r="H440" i="11" s="1"/>
  <c r="H441" i="11" s="1"/>
  <c r="C433" i="11"/>
  <c r="C432" i="11"/>
  <c r="C431" i="11"/>
  <c r="C430" i="11"/>
  <c r="C429" i="11"/>
  <c r="C428" i="11"/>
  <c r="C427" i="11"/>
  <c r="C426" i="11"/>
  <c r="C425" i="11"/>
  <c r="C424" i="11"/>
  <c r="H423" i="11"/>
  <c r="H424" i="11" s="1"/>
  <c r="H425" i="11" s="1"/>
  <c r="H426" i="11" s="1"/>
  <c r="H427" i="11" s="1"/>
  <c r="H428" i="11" s="1"/>
  <c r="H429" i="11" s="1"/>
  <c r="H430" i="11" s="1"/>
  <c r="H431" i="11" s="1"/>
  <c r="C423" i="11"/>
  <c r="C422" i="11"/>
  <c r="C421" i="11"/>
  <c r="C420" i="11"/>
  <c r="C419" i="11"/>
  <c r="C418" i="11"/>
  <c r="C417" i="11"/>
  <c r="C416" i="11"/>
  <c r="C415" i="11"/>
  <c r="C414" i="11"/>
  <c r="H413" i="11"/>
  <c r="H414" i="11" s="1"/>
  <c r="H415" i="11" s="1"/>
  <c r="H416" i="11" s="1"/>
  <c r="H417" i="11" s="1"/>
  <c r="H418" i="11" s="1"/>
  <c r="H419" i="11" s="1"/>
  <c r="H420" i="11" s="1"/>
  <c r="H421" i="11" s="1"/>
  <c r="C413" i="11"/>
  <c r="C412" i="11"/>
  <c r="C411" i="11"/>
  <c r="C410" i="11"/>
  <c r="C409" i="11"/>
  <c r="C408" i="11"/>
  <c r="C407" i="11"/>
  <c r="C406" i="11"/>
  <c r="C405" i="11"/>
  <c r="C404" i="11"/>
  <c r="H403" i="11"/>
  <c r="H404" i="11" s="1"/>
  <c r="H405" i="11" s="1"/>
  <c r="H406" i="11" s="1"/>
  <c r="H407" i="11" s="1"/>
  <c r="H408" i="11" s="1"/>
  <c r="H409" i="11" s="1"/>
  <c r="H410" i="11" s="1"/>
  <c r="H411" i="11" s="1"/>
  <c r="C403" i="11"/>
  <c r="C402" i="11"/>
  <c r="C401" i="11"/>
  <c r="E400" i="11"/>
  <c r="C400" i="11"/>
  <c r="C399" i="11"/>
  <c r="C398" i="11"/>
  <c r="C397" i="11"/>
  <c r="E396" i="11"/>
  <c r="C396" i="11"/>
  <c r="C395" i="11"/>
  <c r="H394" i="11"/>
  <c r="H395" i="11" s="1"/>
  <c r="H396" i="11" s="1"/>
  <c r="H397" i="11" s="1"/>
  <c r="H398" i="11" s="1"/>
  <c r="H399" i="11" s="1"/>
  <c r="H400" i="11" s="1"/>
  <c r="H401" i="11" s="1"/>
  <c r="C394" i="11"/>
  <c r="H393" i="11"/>
  <c r="C393" i="11"/>
  <c r="C392" i="11"/>
  <c r="C391" i="11"/>
  <c r="C390" i="11"/>
  <c r="C389" i="11"/>
  <c r="C388" i="11"/>
  <c r="C387" i="11"/>
  <c r="C386" i="11"/>
  <c r="C385" i="11"/>
  <c r="C384" i="11"/>
  <c r="H383" i="11"/>
  <c r="H384" i="11" s="1"/>
  <c r="H385" i="11" s="1"/>
  <c r="H386" i="11" s="1"/>
  <c r="H387" i="11" s="1"/>
  <c r="H388" i="11" s="1"/>
  <c r="H389" i="11" s="1"/>
  <c r="H390" i="11" s="1"/>
  <c r="H391" i="11" s="1"/>
  <c r="C383" i="11"/>
  <c r="C382" i="11"/>
  <c r="C381" i="11"/>
  <c r="C380" i="11"/>
  <c r="C379" i="11"/>
  <c r="C378" i="11"/>
  <c r="C377" i="11"/>
  <c r="C376" i="11"/>
  <c r="C375" i="11"/>
  <c r="C374" i="11"/>
  <c r="H373" i="11"/>
  <c r="H374" i="11" s="1"/>
  <c r="H375" i="11" s="1"/>
  <c r="H376" i="11" s="1"/>
  <c r="H377" i="11" s="1"/>
  <c r="H378" i="11" s="1"/>
  <c r="H379" i="11" s="1"/>
  <c r="H380" i="11" s="1"/>
  <c r="H381" i="11" s="1"/>
  <c r="C373" i="11"/>
  <c r="C372" i="11"/>
  <c r="C361" i="11"/>
  <c r="C360" i="11"/>
  <c r="C359" i="11"/>
  <c r="C358" i="11"/>
  <c r="C357" i="11"/>
  <c r="C356" i="11"/>
  <c r="C355" i="11"/>
  <c r="C354" i="11"/>
  <c r="H353" i="11"/>
  <c r="H354" i="11" s="1"/>
  <c r="H355" i="11" s="1"/>
  <c r="H356" i="11" s="1"/>
  <c r="H357" i="11" s="1"/>
  <c r="H358" i="11" s="1"/>
  <c r="H359" i="11" s="1"/>
  <c r="H360" i="11" s="1"/>
  <c r="H361" i="11" s="1"/>
  <c r="C353" i="11"/>
  <c r="C352" i="11"/>
  <c r="C351" i="11"/>
  <c r="C350" i="11"/>
  <c r="C349" i="11"/>
  <c r="C348" i="11"/>
  <c r="C347" i="11"/>
  <c r="C346" i="11"/>
  <c r="C345" i="11"/>
  <c r="C344" i="11"/>
  <c r="H343" i="11"/>
  <c r="H344" i="11" s="1"/>
  <c r="H345" i="11" s="1"/>
  <c r="H346" i="11" s="1"/>
  <c r="H347" i="11" s="1"/>
  <c r="H348" i="11" s="1"/>
  <c r="H349" i="11" s="1"/>
  <c r="H350" i="11" s="1"/>
  <c r="H351" i="11" s="1"/>
  <c r="C343" i="11"/>
  <c r="C342" i="11"/>
  <c r="C341" i="11"/>
  <c r="C340" i="11"/>
  <c r="C339" i="11"/>
  <c r="C338" i="11"/>
  <c r="C337" i="11"/>
  <c r="C336" i="11"/>
  <c r="C335" i="11"/>
  <c r="C334" i="11"/>
  <c r="H333" i="11"/>
  <c r="H334" i="11" s="1"/>
  <c r="H335" i="11" s="1"/>
  <c r="H336" i="11" s="1"/>
  <c r="H337" i="11" s="1"/>
  <c r="H338" i="11" s="1"/>
  <c r="H339" i="11" s="1"/>
  <c r="H340" i="11" s="1"/>
  <c r="H341" i="11" s="1"/>
  <c r="C333" i="11"/>
  <c r="C332" i="11"/>
  <c r="C331" i="11"/>
  <c r="C330" i="11"/>
  <c r="C329" i="11"/>
  <c r="C328" i="11"/>
  <c r="C327" i="11"/>
  <c r="C326" i="11"/>
  <c r="C325" i="11"/>
  <c r="C324" i="11"/>
  <c r="H323" i="11"/>
  <c r="H324" i="11" s="1"/>
  <c r="H325" i="11" s="1"/>
  <c r="H326" i="11" s="1"/>
  <c r="H327" i="11" s="1"/>
  <c r="H328" i="11" s="1"/>
  <c r="H329" i="11" s="1"/>
  <c r="H330" i="11" s="1"/>
  <c r="H331" i="11" s="1"/>
  <c r="C323" i="11"/>
  <c r="C322" i="11"/>
  <c r="C321" i="11"/>
  <c r="C320" i="11"/>
  <c r="C319" i="11"/>
  <c r="C318" i="11"/>
  <c r="C317" i="11"/>
  <c r="C316" i="11"/>
  <c r="C315" i="11"/>
  <c r="C314" i="11"/>
  <c r="H313" i="11"/>
  <c r="H314" i="11" s="1"/>
  <c r="H315" i="11" s="1"/>
  <c r="H316" i="11" s="1"/>
  <c r="H317" i="11" s="1"/>
  <c r="H318" i="11" s="1"/>
  <c r="H319" i="11" s="1"/>
  <c r="H320" i="11" s="1"/>
  <c r="H321" i="11" s="1"/>
  <c r="C313" i="11"/>
  <c r="C312" i="11"/>
  <c r="C311" i="11"/>
  <c r="C310" i="11"/>
  <c r="C309" i="11"/>
  <c r="C308" i="11"/>
  <c r="C307" i="11"/>
  <c r="C306" i="11"/>
  <c r="C305" i="11"/>
  <c r="C304" i="11"/>
  <c r="H303" i="11"/>
  <c r="H304" i="11" s="1"/>
  <c r="H305" i="11" s="1"/>
  <c r="H306" i="11" s="1"/>
  <c r="H307" i="11" s="1"/>
  <c r="H308" i="11" s="1"/>
  <c r="H309" i="11" s="1"/>
  <c r="H310" i="11" s="1"/>
  <c r="H311" i="11" s="1"/>
  <c r="C303" i="11"/>
  <c r="C302" i="11"/>
  <c r="C301" i="11"/>
  <c r="C300" i="11"/>
  <c r="C299" i="11"/>
  <c r="C298" i="11"/>
  <c r="C297" i="11"/>
  <c r="C296" i="11"/>
  <c r="C295" i="11"/>
  <c r="C294" i="11"/>
  <c r="H293" i="11"/>
  <c r="H294" i="11" s="1"/>
  <c r="H295" i="11" s="1"/>
  <c r="H296" i="11" s="1"/>
  <c r="H297" i="11" s="1"/>
  <c r="H298" i="11" s="1"/>
  <c r="H299" i="11" s="1"/>
  <c r="H300" i="11" s="1"/>
  <c r="H301" i="11" s="1"/>
  <c r="C293" i="11"/>
  <c r="C292" i="11"/>
  <c r="C291" i="11"/>
  <c r="C290" i="11"/>
  <c r="C289" i="11"/>
  <c r="C288" i="11"/>
  <c r="C287" i="11"/>
  <c r="C286" i="11"/>
  <c r="C285" i="11"/>
  <c r="H284" i="11"/>
  <c r="H285" i="11" s="1"/>
  <c r="H286" i="11" s="1"/>
  <c r="H287" i="11" s="1"/>
  <c r="H288" i="11" s="1"/>
  <c r="H289" i="11" s="1"/>
  <c r="H290" i="11" s="1"/>
  <c r="H291" i="11" s="1"/>
  <c r="C284" i="11"/>
  <c r="H283" i="11"/>
  <c r="C283" i="11"/>
  <c r="C282" i="11"/>
  <c r="C281" i="11"/>
  <c r="C280" i="11"/>
  <c r="C279" i="11"/>
  <c r="C278" i="11"/>
  <c r="C277" i="11"/>
  <c r="C276" i="11"/>
  <c r="C275" i="11"/>
  <c r="H274" i="11"/>
  <c r="H275" i="11" s="1"/>
  <c r="H276" i="11" s="1"/>
  <c r="H277" i="11" s="1"/>
  <c r="H278" i="11" s="1"/>
  <c r="H279" i="11" s="1"/>
  <c r="H280" i="11" s="1"/>
  <c r="H281" i="11" s="1"/>
  <c r="C274" i="11"/>
  <c r="H273" i="11"/>
  <c r="C273" i="11"/>
  <c r="C272" i="11"/>
  <c r="C271" i="11"/>
  <c r="C270" i="11"/>
  <c r="C269" i="11"/>
  <c r="C268" i="11"/>
  <c r="C267" i="11"/>
  <c r="C266" i="11"/>
  <c r="C265" i="11"/>
  <c r="C264" i="11"/>
  <c r="H263" i="11"/>
  <c r="H264" i="11" s="1"/>
  <c r="H265" i="11" s="1"/>
  <c r="H266" i="11" s="1"/>
  <c r="H267" i="11" s="1"/>
  <c r="H268" i="11" s="1"/>
  <c r="H269" i="11" s="1"/>
  <c r="H270" i="11" s="1"/>
  <c r="H271" i="11" s="1"/>
  <c r="C263" i="11"/>
  <c r="C262" i="11"/>
  <c r="C261" i="11"/>
  <c r="C260" i="11"/>
  <c r="C259" i="11"/>
  <c r="C258" i="11"/>
  <c r="C257" i="11"/>
  <c r="C256" i="11"/>
  <c r="C255" i="11"/>
  <c r="C254" i="11"/>
  <c r="H253" i="11"/>
  <c r="H254" i="11" s="1"/>
  <c r="H255" i="11" s="1"/>
  <c r="H256" i="11" s="1"/>
  <c r="H257" i="11" s="1"/>
  <c r="H258" i="11" s="1"/>
  <c r="H259" i="11" s="1"/>
  <c r="H260" i="11" s="1"/>
  <c r="H261" i="11" s="1"/>
  <c r="C253" i="11"/>
  <c r="C252" i="11"/>
  <c r="F236" i="11"/>
  <c r="F220" i="11"/>
  <c r="F212" i="11"/>
  <c r="E204" i="11"/>
  <c r="F196" i="11"/>
  <c r="F188" i="11"/>
  <c r="E176" i="11"/>
  <c r="F168" i="11"/>
  <c r="E156" i="11"/>
  <c r="F148" i="11"/>
  <c r="F140" i="11"/>
  <c r="F132" i="11"/>
  <c r="E126" i="11"/>
  <c r="F128" i="11"/>
  <c r="E130" i="11"/>
  <c r="E134" i="11"/>
  <c r="F136" i="11"/>
  <c r="E138" i="11"/>
  <c r="E142" i="11"/>
  <c r="E144" i="11"/>
  <c r="E146" i="11"/>
  <c r="E150" i="11"/>
  <c r="E152" i="11"/>
  <c r="E154" i="11"/>
  <c r="E162" i="11"/>
  <c r="E164" i="11"/>
  <c r="E166" i="11"/>
  <c r="E170" i="11"/>
  <c r="E172" i="11"/>
  <c r="E174" i="11"/>
  <c r="E178" i="11"/>
  <c r="E182" i="11"/>
  <c r="F184" i="11"/>
  <c r="E186" i="11"/>
  <c r="E190" i="11"/>
  <c r="E192" i="11"/>
  <c r="E194" i="11"/>
  <c r="E198" i="11"/>
  <c r="E200" i="11"/>
  <c r="E202" i="11"/>
  <c r="E206" i="11"/>
  <c r="F208" i="11"/>
  <c r="E210" i="11"/>
  <c r="E214" i="11"/>
  <c r="E216" i="11"/>
  <c r="E218" i="11"/>
  <c r="E222" i="11"/>
  <c r="E224" i="11"/>
  <c r="E226" i="11"/>
  <c r="E230" i="11"/>
  <c r="E232" i="11"/>
  <c r="E234" i="11"/>
  <c r="E238" i="11"/>
  <c r="F240" i="11"/>
  <c r="E122" i="11"/>
  <c r="E69" i="11"/>
  <c r="F69" i="11"/>
  <c r="E70" i="11"/>
  <c r="F70" i="11"/>
  <c r="E71" i="11"/>
  <c r="F71" i="11"/>
  <c r="E72" i="11"/>
  <c r="F72" i="11"/>
  <c r="E73" i="11"/>
  <c r="F73" i="11"/>
  <c r="E74" i="11"/>
  <c r="F74" i="11"/>
  <c r="E75" i="11"/>
  <c r="F75" i="11"/>
  <c r="E76" i="11"/>
  <c r="F76" i="11"/>
  <c r="E77" i="11"/>
  <c r="F77" i="11"/>
  <c r="E78" i="11"/>
  <c r="F78" i="11"/>
  <c r="E79" i="11"/>
  <c r="F79" i="11"/>
  <c r="E80" i="11"/>
  <c r="F80" i="11"/>
  <c r="E81" i="11"/>
  <c r="F81" i="11"/>
  <c r="E82" i="11"/>
  <c r="F82" i="11"/>
  <c r="E83" i="11"/>
  <c r="F83" i="11"/>
  <c r="E84" i="11"/>
  <c r="F84" i="11"/>
  <c r="E85" i="11"/>
  <c r="F85" i="11"/>
  <c r="E86" i="11"/>
  <c r="F86" i="11"/>
  <c r="E87" i="11"/>
  <c r="F87" i="11"/>
  <c r="E88" i="11"/>
  <c r="F88" i="11"/>
  <c r="E89" i="11"/>
  <c r="F89" i="11"/>
  <c r="E90" i="11"/>
  <c r="F90" i="11"/>
  <c r="E91" i="11"/>
  <c r="F91" i="11"/>
  <c r="E92" i="11"/>
  <c r="F92" i="11"/>
  <c r="E93" i="11"/>
  <c r="F93" i="11"/>
  <c r="E94" i="11"/>
  <c r="F94" i="11"/>
  <c r="E95" i="11"/>
  <c r="F95" i="11"/>
  <c r="E96" i="11"/>
  <c r="F96" i="11"/>
  <c r="E97" i="11"/>
  <c r="F97" i="11"/>
  <c r="E98" i="11"/>
  <c r="F98" i="11"/>
  <c r="E99" i="11"/>
  <c r="F99" i="11"/>
  <c r="E100" i="11"/>
  <c r="F100" i="11"/>
  <c r="E101" i="11"/>
  <c r="F101" i="11"/>
  <c r="E102" i="11"/>
  <c r="F102" i="11"/>
  <c r="E103" i="11"/>
  <c r="F103" i="11"/>
  <c r="E104" i="11"/>
  <c r="F104" i="11"/>
  <c r="E105" i="11"/>
  <c r="F105" i="11"/>
  <c r="E106" i="11"/>
  <c r="F106" i="11"/>
  <c r="E107" i="11"/>
  <c r="F107" i="11"/>
  <c r="E108" i="11"/>
  <c r="F108" i="11"/>
  <c r="E109" i="11"/>
  <c r="F109" i="11"/>
  <c r="E110" i="11"/>
  <c r="F110" i="11"/>
  <c r="E111" i="11"/>
  <c r="F111" i="11"/>
  <c r="E112" i="11"/>
  <c r="F112" i="11"/>
  <c r="E113" i="11"/>
  <c r="F113" i="11"/>
  <c r="E114" i="11"/>
  <c r="F114" i="11"/>
  <c r="E115" i="11"/>
  <c r="F115" i="11"/>
  <c r="E116" i="11"/>
  <c r="F116" i="11"/>
  <c r="E117" i="11"/>
  <c r="F117" i="11"/>
  <c r="E118" i="11"/>
  <c r="F118" i="11"/>
  <c r="E119" i="11"/>
  <c r="F119" i="11"/>
  <c r="E120" i="11"/>
  <c r="F120" i="11"/>
  <c r="E121" i="11"/>
  <c r="F121" i="11"/>
  <c r="C241" i="11"/>
  <c r="C240" i="11"/>
  <c r="C239" i="11"/>
  <c r="C238" i="11"/>
  <c r="C237" i="11"/>
  <c r="C236" i="11"/>
  <c r="C235" i="11"/>
  <c r="C234" i="11"/>
  <c r="H233" i="11"/>
  <c r="H234" i="11" s="1"/>
  <c r="H235" i="11" s="1"/>
  <c r="H236" i="11" s="1"/>
  <c r="H237" i="11" s="1"/>
  <c r="H238" i="11" s="1"/>
  <c r="H239" i="11" s="1"/>
  <c r="H240" i="11" s="1"/>
  <c r="H241" i="11" s="1"/>
  <c r="C233" i="11"/>
  <c r="C232" i="11"/>
  <c r="C231" i="11"/>
  <c r="C230" i="11"/>
  <c r="C229" i="11"/>
  <c r="C228" i="11"/>
  <c r="C227" i="11"/>
  <c r="C226" i="11"/>
  <c r="C225" i="11"/>
  <c r="C224" i="11"/>
  <c r="H223" i="11"/>
  <c r="H224" i="11" s="1"/>
  <c r="H225" i="11" s="1"/>
  <c r="H226" i="11" s="1"/>
  <c r="H227" i="11" s="1"/>
  <c r="H228" i="11" s="1"/>
  <c r="H229" i="11" s="1"/>
  <c r="H230" i="11" s="1"/>
  <c r="H231" i="11" s="1"/>
  <c r="C223" i="11"/>
  <c r="C222" i="11"/>
  <c r="C221" i="11"/>
  <c r="C220" i="11"/>
  <c r="C219" i="11"/>
  <c r="C218" i="11"/>
  <c r="C217" i="11"/>
  <c r="C216" i="11"/>
  <c r="C215" i="11"/>
  <c r="C214" i="11"/>
  <c r="H213" i="11"/>
  <c r="H214" i="11" s="1"/>
  <c r="H215" i="11" s="1"/>
  <c r="H216" i="11" s="1"/>
  <c r="H217" i="11" s="1"/>
  <c r="H218" i="11" s="1"/>
  <c r="H219" i="11" s="1"/>
  <c r="H220" i="11" s="1"/>
  <c r="H221" i="11" s="1"/>
  <c r="C213" i="11"/>
  <c r="C212" i="11"/>
  <c r="C211" i="11"/>
  <c r="C210" i="11"/>
  <c r="C209" i="11"/>
  <c r="C208" i="11"/>
  <c r="C207" i="11"/>
  <c r="C206" i="11"/>
  <c r="C205" i="11"/>
  <c r="C204" i="11"/>
  <c r="H203" i="11"/>
  <c r="H204" i="11" s="1"/>
  <c r="H205" i="11" s="1"/>
  <c r="H206" i="11" s="1"/>
  <c r="H207" i="11" s="1"/>
  <c r="H208" i="11" s="1"/>
  <c r="H209" i="11" s="1"/>
  <c r="H210" i="11" s="1"/>
  <c r="H211" i="11" s="1"/>
  <c r="C203" i="11"/>
  <c r="C202" i="11"/>
  <c r="C201" i="11"/>
  <c r="C200" i="11"/>
  <c r="C199" i="11"/>
  <c r="C198" i="11"/>
  <c r="C197" i="11"/>
  <c r="C196" i="11"/>
  <c r="C195" i="11"/>
  <c r="C194" i="11"/>
  <c r="H193" i="11"/>
  <c r="H194" i="11" s="1"/>
  <c r="H195" i="11" s="1"/>
  <c r="H196" i="11" s="1"/>
  <c r="H197" i="11" s="1"/>
  <c r="H198" i="11" s="1"/>
  <c r="H199" i="11" s="1"/>
  <c r="H200" i="11" s="1"/>
  <c r="H201" i="11" s="1"/>
  <c r="C193" i="11"/>
  <c r="C192" i="11"/>
  <c r="C191" i="11"/>
  <c r="C190" i="11"/>
  <c r="C189" i="11"/>
  <c r="C188" i="11"/>
  <c r="C187" i="11"/>
  <c r="C186" i="11"/>
  <c r="C185" i="11"/>
  <c r="C184" i="11"/>
  <c r="H183" i="11"/>
  <c r="H184" i="11" s="1"/>
  <c r="H185" i="11" s="1"/>
  <c r="H186" i="11" s="1"/>
  <c r="H187" i="11" s="1"/>
  <c r="H188" i="11" s="1"/>
  <c r="H189" i="11" s="1"/>
  <c r="H190" i="11" s="1"/>
  <c r="H191" i="11" s="1"/>
  <c r="C183" i="11"/>
  <c r="C182" i="11"/>
  <c r="C181" i="11"/>
  <c r="C180" i="11"/>
  <c r="C179" i="11"/>
  <c r="C178" i="11"/>
  <c r="C177" i="11"/>
  <c r="C176" i="11"/>
  <c r="C175" i="11"/>
  <c r="C174" i="11"/>
  <c r="H173" i="11"/>
  <c r="H174" i="11" s="1"/>
  <c r="H175" i="11" s="1"/>
  <c r="H176" i="11" s="1"/>
  <c r="H177" i="11" s="1"/>
  <c r="H178" i="11" s="1"/>
  <c r="H179" i="11" s="1"/>
  <c r="H180" i="11" s="1"/>
  <c r="H181" i="11" s="1"/>
  <c r="C173" i="11"/>
  <c r="C172" i="11"/>
  <c r="C171" i="11"/>
  <c r="C170" i="11"/>
  <c r="C169" i="11"/>
  <c r="C168" i="11"/>
  <c r="C167" i="11"/>
  <c r="C166" i="11"/>
  <c r="C165" i="11"/>
  <c r="C164" i="11"/>
  <c r="H163" i="11"/>
  <c r="H164" i="11" s="1"/>
  <c r="H165" i="11" s="1"/>
  <c r="H166" i="11" s="1"/>
  <c r="H167" i="11" s="1"/>
  <c r="H168" i="11" s="1"/>
  <c r="H169" i="11" s="1"/>
  <c r="H170" i="11" s="1"/>
  <c r="H171" i="11" s="1"/>
  <c r="C163" i="11"/>
  <c r="C162" i="11"/>
  <c r="C161" i="11"/>
  <c r="C160" i="11"/>
  <c r="C159" i="11"/>
  <c r="C158" i="11"/>
  <c r="C157" i="11"/>
  <c r="C156" i="11"/>
  <c r="C155" i="11"/>
  <c r="C154" i="11"/>
  <c r="H153" i="11"/>
  <c r="H154" i="11" s="1"/>
  <c r="H155" i="11" s="1"/>
  <c r="H156" i="11" s="1"/>
  <c r="H157" i="11" s="1"/>
  <c r="H158" i="11" s="1"/>
  <c r="H159" i="11" s="1"/>
  <c r="H160" i="11" s="1"/>
  <c r="H161" i="11" s="1"/>
  <c r="C153" i="11"/>
  <c r="C152" i="11"/>
  <c r="C151" i="11"/>
  <c r="C150" i="11"/>
  <c r="C149" i="11"/>
  <c r="C148" i="11"/>
  <c r="C147" i="11"/>
  <c r="C146" i="11"/>
  <c r="C145" i="11"/>
  <c r="C144" i="11"/>
  <c r="H143" i="11"/>
  <c r="H144" i="11" s="1"/>
  <c r="H145" i="11" s="1"/>
  <c r="H146" i="11" s="1"/>
  <c r="H147" i="11" s="1"/>
  <c r="H148" i="11" s="1"/>
  <c r="H149" i="11" s="1"/>
  <c r="H150" i="11" s="1"/>
  <c r="H151" i="11" s="1"/>
  <c r="C143" i="11"/>
  <c r="C142" i="11"/>
  <c r="C141" i="11"/>
  <c r="C140" i="11"/>
  <c r="C139" i="11"/>
  <c r="C138" i="11"/>
  <c r="C137" i="11"/>
  <c r="C136" i="11"/>
  <c r="C135" i="11"/>
  <c r="C134" i="11"/>
  <c r="H133" i="11"/>
  <c r="H134" i="11" s="1"/>
  <c r="H135" i="11" s="1"/>
  <c r="H136" i="11" s="1"/>
  <c r="H137" i="11" s="1"/>
  <c r="H138" i="11" s="1"/>
  <c r="H139" i="11" s="1"/>
  <c r="H140" i="11" s="1"/>
  <c r="H141" i="11" s="1"/>
  <c r="C133" i="11"/>
  <c r="C132" i="11"/>
  <c r="D303" i="8"/>
  <c r="D302" i="8"/>
  <c r="D301" i="8"/>
  <c r="D300" i="8"/>
  <c r="D299" i="8"/>
  <c r="D298" i="8"/>
  <c r="D297" i="8"/>
  <c r="D296" i="8"/>
  <c r="D295" i="8"/>
  <c r="D294" i="8"/>
  <c r="C210" i="8"/>
  <c r="C78" i="8"/>
  <c r="R270" i="2"/>
  <c r="R269" i="2"/>
  <c r="R268" i="2"/>
  <c r="Q267" i="2"/>
  <c r="R266" i="2"/>
  <c r="Q265" i="2"/>
  <c r="Q263" i="2"/>
  <c r="R262" i="2"/>
  <c r="R259" i="2"/>
  <c r="R258" i="2"/>
  <c r="R256" i="2"/>
  <c r="R255" i="2"/>
  <c r="R254" i="2"/>
  <c r="R253" i="2"/>
  <c r="R252" i="2"/>
  <c r="R251" i="2"/>
  <c r="R250" i="2"/>
  <c r="R230" i="2"/>
  <c r="R234" i="2"/>
  <c r="R228" i="2"/>
  <c r="R224" i="2"/>
  <c r="R223" i="2"/>
  <c r="R222" i="2"/>
  <c r="R221" i="2"/>
  <c r="R220" i="2"/>
  <c r="R219" i="2"/>
  <c r="R218" i="2"/>
  <c r="R217" i="2"/>
  <c r="R216" i="2"/>
  <c r="R215" i="2"/>
  <c r="R194" i="2"/>
  <c r="R195" i="2"/>
  <c r="R196" i="2"/>
  <c r="R197" i="2"/>
  <c r="R198" i="2"/>
  <c r="R199" i="2"/>
  <c r="R200" i="2"/>
  <c r="R201" i="2"/>
  <c r="R202" i="2"/>
  <c r="R193" i="2"/>
  <c r="I295" i="8" l="1"/>
  <c r="I303" i="8"/>
  <c r="I299" i="8"/>
  <c r="H300" i="8"/>
  <c r="H296" i="8"/>
  <c r="E296" i="8"/>
  <c r="I300" i="8"/>
  <c r="I296" i="8"/>
  <c r="E300" i="8"/>
  <c r="H301" i="8"/>
  <c r="E294" i="8"/>
  <c r="I294" i="8"/>
  <c r="H295" i="8"/>
  <c r="E298" i="8"/>
  <c r="I298" i="8"/>
  <c r="H299" i="8"/>
  <c r="E302" i="8"/>
  <c r="I302" i="8"/>
  <c r="H303" i="8"/>
  <c r="H297" i="8"/>
  <c r="H294" i="8"/>
  <c r="E297" i="8"/>
  <c r="I297" i="8"/>
  <c r="H298" i="8"/>
  <c r="E301" i="8"/>
  <c r="I301" i="8"/>
  <c r="H302" i="8"/>
  <c r="E295" i="8"/>
  <c r="E299" i="8"/>
  <c r="E303" i="8"/>
  <c r="F395" i="11"/>
  <c r="F399" i="11"/>
  <c r="F404" i="11"/>
  <c r="E374" i="11"/>
  <c r="E417" i="11"/>
  <c r="F422" i="11"/>
  <c r="F427" i="11"/>
  <c r="E441" i="11"/>
  <c r="E373" i="11"/>
  <c r="F379" i="11"/>
  <c r="F383" i="11"/>
  <c r="F384" i="11"/>
  <c r="F398" i="11"/>
  <c r="F402" i="11"/>
  <c r="E413" i="11"/>
  <c r="F414" i="11"/>
  <c r="E416" i="11"/>
  <c r="F420" i="11"/>
  <c r="F387" i="11"/>
  <c r="F397" i="11"/>
  <c r="F401" i="11"/>
  <c r="F407" i="11"/>
  <c r="E412" i="11"/>
  <c r="F418" i="11"/>
  <c r="E401" i="11"/>
  <c r="E420" i="11"/>
  <c r="E440" i="11"/>
  <c r="E450" i="11"/>
  <c r="E387" i="11"/>
  <c r="F389" i="11"/>
  <c r="F392" i="11"/>
  <c r="E397" i="11"/>
  <c r="E418" i="11"/>
  <c r="E422" i="11"/>
  <c r="F429" i="11"/>
  <c r="E435" i="11"/>
  <c r="E439" i="11"/>
  <c r="F447" i="11"/>
  <c r="F374" i="11"/>
  <c r="F375" i="11"/>
  <c r="F376" i="11"/>
  <c r="F380" i="11"/>
  <c r="E421" i="11"/>
  <c r="F431" i="11"/>
  <c r="F437" i="11"/>
  <c r="F441" i="11"/>
  <c r="F372" i="11"/>
  <c r="E395" i="11"/>
  <c r="E399" i="11"/>
  <c r="E427" i="11"/>
  <c r="F444" i="11"/>
  <c r="F464" i="11"/>
  <c r="F472" i="11"/>
  <c r="E473" i="11"/>
  <c r="F478" i="11"/>
  <c r="F378" i="11"/>
  <c r="E382" i="11"/>
  <c r="E411" i="11"/>
  <c r="F423" i="11"/>
  <c r="F424" i="11"/>
  <c r="F433" i="11"/>
  <c r="E436" i="11"/>
  <c r="E437" i="11"/>
  <c r="F446" i="11"/>
  <c r="E457" i="11"/>
  <c r="E461" i="11"/>
  <c r="E470" i="11"/>
  <c r="F477" i="11"/>
  <c r="F481" i="11"/>
  <c r="E377" i="11"/>
  <c r="E381" i="11"/>
  <c r="E388" i="11"/>
  <c r="F393" i="11"/>
  <c r="F410" i="11"/>
  <c r="F432" i="11"/>
  <c r="F455" i="11"/>
  <c r="F456" i="11"/>
  <c r="F460" i="11"/>
  <c r="E469" i="11"/>
  <c r="E476" i="11"/>
  <c r="E480" i="11"/>
  <c r="E378" i="11"/>
  <c r="E410" i="11"/>
  <c r="F412" i="11"/>
  <c r="E433" i="11"/>
  <c r="E454" i="11"/>
  <c r="E467" i="11"/>
  <c r="F469" i="11"/>
  <c r="E477" i="11"/>
  <c r="E481" i="11"/>
  <c r="E148" i="11"/>
  <c r="F252" i="11"/>
  <c r="F258" i="11"/>
  <c r="F262" i="11"/>
  <c r="E271" i="11"/>
  <c r="E372" i="11"/>
  <c r="E376" i="11"/>
  <c r="E380" i="11"/>
  <c r="F382" i="11"/>
  <c r="F391" i="11"/>
  <c r="E393" i="11"/>
  <c r="F406" i="11"/>
  <c r="E414" i="11"/>
  <c r="F415" i="11"/>
  <c r="E429" i="11"/>
  <c r="F434" i="11"/>
  <c r="E443" i="11"/>
  <c r="E444" i="11"/>
  <c r="E458" i="11"/>
  <c r="F459" i="11"/>
  <c r="E462" i="11"/>
  <c r="F463" i="11"/>
  <c r="E475" i="11"/>
  <c r="E479" i="11"/>
  <c r="E389" i="11"/>
  <c r="F394" i="11"/>
  <c r="E403" i="11"/>
  <c r="E404" i="11"/>
  <c r="F416" i="11"/>
  <c r="F419" i="11"/>
  <c r="E428" i="11"/>
  <c r="F435" i="11"/>
  <c r="F438" i="11"/>
  <c r="F439" i="11"/>
  <c r="F442" i="11"/>
  <c r="E452" i="11"/>
  <c r="E456" i="11"/>
  <c r="E460" i="11"/>
  <c r="F471" i="11"/>
  <c r="F362" i="11"/>
  <c r="E362" i="11"/>
  <c r="F364" i="11"/>
  <c r="E364" i="11"/>
  <c r="F366" i="11"/>
  <c r="E366" i="11"/>
  <c r="F368" i="11"/>
  <c r="E368" i="11"/>
  <c r="F370" i="11"/>
  <c r="E370" i="11"/>
  <c r="F385" i="11"/>
  <c r="E385" i="11"/>
  <c r="E390" i="11"/>
  <c r="F390" i="11"/>
  <c r="E445" i="11"/>
  <c r="F445" i="11"/>
  <c r="E405" i="11"/>
  <c r="F405" i="11"/>
  <c r="F363" i="11"/>
  <c r="E363" i="11"/>
  <c r="F365" i="11"/>
  <c r="E365" i="11"/>
  <c r="F367" i="11"/>
  <c r="E367" i="11"/>
  <c r="F369" i="11"/>
  <c r="E369" i="11"/>
  <c r="F371" i="11"/>
  <c r="E371" i="11"/>
  <c r="F448" i="11"/>
  <c r="E448" i="11"/>
  <c r="F465" i="11"/>
  <c r="E465" i="11"/>
  <c r="F408" i="11"/>
  <c r="E408" i="11"/>
  <c r="F425" i="11"/>
  <c r="E425" i="11"/>
  <c r="E430" i="11"/>
  <c r="F430" i="11"/>
  <c r="F470" i="11"/>
  <c r="E375" i="11"/>
  <c r="E379" i="11"/>
  <c r="E383" i="11"/>
  <c r="E386" i="11"/>
  <c r="F388" i="11"/>
  <c r="E391" i="11"/>
  <c r="E394" i="11"/>
  <c r="E398" i="11"/>
  <c r="E402" i="11"/>
  <c r="F403" i="11"/>
  <c r="E406" i="11"/>
  <c r="E409" i="11"/>
  <c r="F411" i="11"/>
  <c r="E415" i="11"/>
  <c r="E419" i="11"/>
  <c r="E423" i="11"/>
  <c r="E426" i="11"/>
  <c r="F428" i="11"/>
  <c r="E431" i="11"/>
  <c r="E434" i="11"/>
  <c r="E438" i="11"/>
  <c r="E442" i="11"/>
  <c r="F443" i="11"/>
  <c r="E446" i="11"/>
  <c r="E449" i="11"/>
  <c r="F451" i="11"/>
  <c r="E455" i="11"/>
  <c r="E459" i="11"/>
  <c r="E463" i="11"/>
  <c r="E466" i="11"/>
  <c r="F468" i="11"/>
  <c r="E471" i="11"/>
  <c r="E474" i="11"/>
  <c r="E478" i="11"/>
  <c r="F373" i="11"/>
  <c r="F377" i="11"/>
  <c r="F381" i="11"/>
  <c r="E384" i="11"/>
  <c r="F386" i="11"/>
  <c r="E392" i="11"/>
  <c r="F396" i="11"/>
  <c r="F400" i="11"/>
  <c r="E407" i="11"/>
  <c r="F409" i="11"/>
  <c r="F413" i="11"/>
  <c r="F417" i="11"/>
  <c r="F421" i="11"/>
  <c r="E424" i="11"/>
  <c r="F426" i="11"/>
  <c r="E432" i="11"/>
  <c r="F436" i="11"/>
  <c r="F440" i="11"/>
  <c r="E447" i="11"/>
  <c r="F449" i="11"/>
  <c r="F453" i="11"/>
  <c r="F457" i="11"/>
  <c r="F461" i="11"/>
  <c r="E464" i="11"/>
  <c r="F466" i="11"/>
  <c r="E472" i="11"/>
  <c r="F476" i="11"/>
  <c r="F480" i="11"/>
  <c r="F294" i="11"/>
  <c r="E313" i="11"/>
  <c r="F319" i="11"/>
  <c r="F323" i="11"/>
  <c r="F329" i="11"/>
  <c r="F334" i="11"/>
  <c r="F359" i="11"/>
  <c r="F281" i="11"/>
  <c r="E240" i="11"/>
  <c r="E265" i="11"/>
  <c r="F273" i="11"/>
  <c r="E288" i="11"/>
  <c r="F172" i="11"/>
  <c r="E281" i="11"/>
  <c r="E294" i="11"/>
  <c r="E298" i="11"/>
  <c r="E302" i="11"/>
  <c r="F338" i="11"/>
  <c r="E242" i="11"/>
  <c r="E244" i="11"/>
  <c r="E246" i="11"/>
  <c r="E248" i="11"/>
  <c r="F254" i="11"/>
  <c r="F264" i="11"/>
  <c r="F272" i="11"/>
  <c r="F279" i="11"/>
  <c r="F313" i="11"/>
  <c r="E250" i="11"/>
  <c r="F342" i="11"/>
  <c r="E219" i="11"/>
  <c r="E268" i="11"/>
  <c r="E306" i="11"/>
  <c r="E310" i="11"/>
  <c r="F346" i="11"/>
  <c r="F266" i="11"/>
  <c r="F277" i="11"/>
  <c r="E283" i="11"/>
  <c r="E285" i="11"/>
  <c r="E289" i="11"/>
  <c r="F303" i="11"/>
  <c r="E305" i="11"/>
  <c r="F315" i="11"/>
  <c r="F326" i="11"/>
  <c r="G298" i="8" s="1"/>
  <c r="F330" i="11"/>
  <c r="G302" i="8" s="1"/>
  <c r="F336" i="11"/>
  <c r="F340" i="11"/>
  <c r="F345" i="11"/>
  <c r="F353" i="11"/>
  <c r="F355" i="11"/>
  <c r="E263" i="11"/>
  <c r="E273" i="11"/>
  <c r="E312" i="11"/>
  <c r="E350" i="11"/>
  <c r="F243" i="11"/>
  <c r="F245" i="11"/>
  <c r="F247" i="11"/>
  <c r="E249" i="11"/>
  <c r="E251" i="11"/>
  <c r="E264" i="11"/>
  <c r="E266" i="11"/>
  <c r="F269" i="11"/>
  <c r="E272" i="11"/>
  <c r="F275" i="11"/>
  <c r="E279" i="11"/>
  <c r="E286" i="11"/>
  <c r="E311" i="11"/>
  <c r="E325" i="11"/>
  <c r="F328" i="11"/>
  <c r="G300" i="8" s="1"/>
  <c r="E336" i="11"/>
  <c r="E338" i="11"/>
  <c r="F300" i="8" s="1"/>
  <c r="E340" i="11"/>
  <c r="E342" i="11"/>
  <c r="F343" i="11"/>
  <c r="F344" i="11"/>
  <c r="F352" i="11"/>
  <c r="E355" i="11"/>
  <c r="E357" i="11"/>
  <c r="F361" i="11"/>
  <c r="E287" i="11"/>
  <c r="E304" i="11"/>
  <c r="F256" i="11"/>
  <c r="F260" i="11"/>
  <c r="E277" i="11"/>
  <c r="F292" i="11"/>
  <c r="F296" i="11"/>
  <c r="E300" i="11"/>
  <c r="F309" i="11"/>
  <c r="F317" i="11"/>
  <c r="F321" i="11"/>
  <c r="F327" i="11"/>
  <c r="E334" i="11"/>
  <c r="F347" i="11"/>
  <c r="F351" i="11"/>
  <c r="E243" i="11"/>
  <c r="E245" i="11"/>
  <c r="E247" i="11"/>
  <c r="E254" i="11"/>
  <c r="E296" i="11"/>
  <c r="E315" i="11"/>
  <c r="E331" i="11"/>
  <c r="E348" i="11"/>
  <c r="E359" i="11"/>
  <c r="E361" i="11"/>
  <c r="F242" i="11"/>
  <c r="F244" i="11"/>
  <c r="F246" i="11"/>
  <c r="F248" i="11"/>
  <c r="F249" i="11"/>
  <c r="F250" i="11"/>
  <c r="F251" i="11"/>
  <c r="E256" i="11"/>
  <c r="E258" i="11"/>
  <c r="E260" i="11"/>
  <c r="E262" i="11"/>
  <c r="F263" i="11"/>
  <c r="E275" i="11"/>
  <c r="F286" i="11"/>
  <c r="F288" i="11"/>
  <c r="F290" i="11"/>
  <c r="E291" i="11"/>
  <c r="F298" i="11"/>
  <c r="F300" i="11"/>
  <c r="F302" i="11"/>
  <c r="E303" i="11"/>
  <c r="F305" i="11"/>
  <c r="F307" i="11"/>
  <c r="E308" i="11"/>
  <c r="F311" i="11"/>
  <c r="E317" i="11"/>
  <c r="E319" i="11"/>
  <c r="E321" i="11"/>
  <c r="F324" i="11"/>
  <c r="G296" i="8" s="1"/>
  <c r="E326" i="11"/>
  <c r="F298" i="8" s="1"/>
  <c r="E328" i="11"/>
  <c r="E345" i="11"/>
  <c r="E351" i="11"/>
  <c r="E353" i="11"/>
  <c r="F357" i="11"/>
  <c r="E270" i="11"/>
  <c r="E343" i="11"/>
  <c r="E196" i="11"/>
  <c r="F265" i="11"/>
  <c r="F267" i="11"/>
  <c r="F271" i="11"/>
  <c r="F283" i="11"/>
  <c r="F284" i="11"/>
  <c r="F287" i="11"/>
  <c r="F289" i="11"/>
  <c r="F304" i="11"/>
  <c r="F306" i="11"/>
  <c r="F312" i="11"/>
  <c r="E323" i="11"/>
  <c r="E327" i="11"/>
  <c r="E329" i="11"/>
  <c r="F332" i="11"/>
  <c r="E344" i="11"/>
  <c r="E346" i="11"/>
  <c r="F349" i="11"/>
  <c r="F280" i="11"/>
  <c r="E280" i="11"/>
  <c r="F339" i="11"/>
  <c r="E339" i="11"/>
  <c r="F253" i="11"/>
  <c r="E253" i="11"/>
  <c r="F261" i="11"/>
  <c r="E261" i="11"/>
  <c r="E267" i="11"/>
  <c r="F274" i="11"/>
  <c r="E274" i="11"/>
  <c r="E290" i="11"/>
  <c r="F301" i="11"/>
  <c r="E301" i="11"/>
  <c r="F322" i="11"/>
  <c r="G294" i="8" s="1"/>
  <c r="E322" i="11"/>
  <c r="E330" i="11"/>
  <c r="F302" i="8" s="1"/>
  <c r="F341" i="11"/>
  <c r="E341" i="11"/>
  <c r="E347" i="11"/>
  <c r="E252" i="11"/>
  <c r="F255" i="11"/>
  <c r="E255" i="11"/>
  <c r="F268" i="11"/>
  <c r="E269" i="11"/>
  <c r="F276" i="11"/>
  <c r="E276" i="11"/>
  <c r="E284" i="11"/>
  <c r="F291" i="11"/>
  <c r="E292" i="11"/>
  <c r="F295" i="11"/>
  <c r="E295" i="11"/>
  <c r="F308" i="11"/>
  <c r="E309" i="11"/>
  <c r="F316" i="11"/>
  <c r="E316" i="11"/>
  <c r="E324" i="11"/>
  <c r="F296" i="8" s="1"/>
  <c r="F331" i="11"/>
  <c r="G303" i="8" s="1"/>
  <c r="E332" i="11"/>
  <c r="F294" i="8" s="1"/>
  <c r="F335" i="11"/>
  <c r="E335" i="11"/>
  <c r="F348" i="11"/>
  <c r="E349" i="11"/>
  <c r="F356" i="11"/>
  <c r="E356" i="11"/>
  <c r="F259" i="11"/>
  <c r="E259" i="11"/>
  <c r="F299" i="11"/>
  <c r="E299" i="11"/>
  <c r="F320" i="11"/>
  <c r="E320" i="11"/>
  <c r="F360" i="11"/>
  <c r="E360" i="11"/>
  <c r="F282" i="11"/>
  <c r="E282" i="11"/>
  <c r="F293" i="11"/>
  <c r="E293" i="11"/>
  <c r="E307" i="11"/>
  <c r="F314" i="11"/>
  <c r="E314" i="11"/>
  <c r="F333" i="11"/>
  <c r="E333" i="11"/>
  <c r="F354" i="11"/>
  <c r="E354" i="11"/>
  <c r="E239" i="11"/>
  <c r="E235" i="11"/>
  <c r="E231" i="11"/>
  <c r="F227" i="11"/>
  <c r="F215" i="11"/>
  <c r="F211" i="11"/>
  <c r="E203" i="11"/>
  <c r="F257" i="11"/>
  <c r="E257" i="11"/>
  <c r="F270" i="11"/>
  <c r="F278" i="11"/>
  <c r="E278" i="11"/>
  <c r="F285" i="11"/>
  <c r="F297" i="11"/>
  <c r="E297" i="11"/>
  <c r="F310" i="11"/>
  <c r="F318" i="11"/>
  <c r="E318" i="11"/>
  <c r="F325" i="11"/>
  <c r="G297" i="8" s="1"/>
  <c r="F337" i="11"/>
  <c r="E337" i="11"/>
  <c r="F350" i="11"/>
  <c r="E352" i="11"/>
  <c r="F358" i="11"/>
  <c r="E358" i="11"/>
  <c r="E199" i="11"/>
  <c r="E187" i="11"/>
  <c r="E183" i="11"/>
  <c r="F179" i="11"/>
  <c r="E171" i="11"/>
  <c r="E167" i="11"/>
  <c r="F163" i="11"/>
  <c r="F151" i="11"/>
  <c r="F147" i="11"/>
  <c r="E123" i="11"/>
  <c r="F228" i="11"/>
  <c r="E228" i="11"/>
  <c r="F180" i="11"/>
  <c r="E180" i="11"/>
  <c r="F160" i="11"/>
  <c r="E160" i="11"/>
  <c r="E124" i="11"/>
  <c r="F124" i="11"/>
  <c r="F232" i="11"/>
  <c r="E212" i="11"/>
  <c r="E188" i="11"/>
  <c r="F164" i="11"/>
  <c r="E140" i="11"/>
  <c r="F224" i="11"/>
  <c r="F204" i="11"/>
  <c r="F156" i="11"/>
  <c r="E132" i="11"/>
  <c r="E220" i="11"/>
  <c r="F174" i="11"/>
  <c r="E128" i="11"/>
  <c r="E241" i="11"/>
  <c r="E237" i="11"/>
  <c r="E233" i="11"/>
  <c r="E229" i="11"/>
  <c r="E225" i="11"/>
  <c r="E221" i="11"/>
  <c r="E208" i="11"/>
  <c r="F192" i="11"/>
  <c r="E184" i="11"/>
  <c r="E136" i="11"/>
  <c r="E158" i="11"/>
  <c r="F158" i="11"/>
  <c r="F231" i="11"/>
  <c r="F216" i="11"/>
  <c r="F200" i="11"/>
  <c r="F144" i="11"/>
  <c r="E236" i="11"/>
  <c r="F222" i="11"/>
  <c r="E215" i="11"/>
  <c r="F206" i="11"/>
  <c r="F183" i="11"/>
  <c r="F176" i="11"/>
  <c r="E168" i="11"/>
  <c r="F152" i="11"/>
  <c r="F142" i="11"/>
  <c r="F235" i="11"/>
  <c r="F167" i="11"/>
  <c r="E217" i="11"/>
  <c r="E213" i="11"/>
  <c r="E209" i="11"/>
  <c r="E205" i="11"/>
  <c r="E201" i="11"/>
  <c r="E197" i="11"/>
  <c r="E193" i="11"/>
  <c r="E189" i="11"/>
  <c r="E185" i="11"/>
  <c r="E181" i="11"/>
  <c r="E177" i="11"/>
  <c r="E173" i="11"/>
  <c r="E169" i="11"/>
  <c r="E165" i="11"/>
  <c r="E161" i="11"/>
  <c r="E157" i="11"/>
  <c r="E153" i="11"/>
  <c r="E149" i="11"/>
  <c r="E145" i="11"/>
  <c r="E141" i="11"/>
  <c r="E137" i="11"/>
  <c r="E133" i="11"/>
  <c r="E129" i="11"/>
  <c r="E125" i="11"/>
  <c r="F123" i="11"/>
  <c r="E127" i="11"/>
  <c r="F131" i="11"/>
  <c r="E135" i="11"/>
  <c r="F139" i="11"/>
  <c r="E143" i="11"/>
  <c r="E151" i="11"/>
  <c r="F155" i="11"/>
  <c r="E159" i="11"/>
  <c r="F171" i="11"/>
  <c r="E175" i="11"/>
  <c r="F187" i="11"/>
  <c r="E191" i="11"/>
  <c r="F195" i="11"/>
  <c r="F199" i="11"/>
  <c r="F203" i="11"/>
  <c r="E207" i="11"/>
  <c r="F219" i="11"/>
  <c r="E223" i="11"/>
  <c r="F238" i="11"/>
  <c r="F190" i="11"/>
  <c r="F126" i="11"/>
  <c r="E155" i="11"/>
  <c r="F135" i="11"/>
  <c r="F239" i="11"/>
  <c r="E227" i="11"/>
  <c r="F223" i="11"/>
  <c r="E211" i="11"/>
  <c r="F207" i="11"/>
  <c r="E195" i="11"/>
  <c r="F191" i="11"/>
  <c r="E179" i="11"/>
  <c r="F175" i="11"/>
  <c r="E163" i="11"/>
  <c r="F159" i="11"/>
  <c r="E147" i="11"/>
  <c r="F143" i="11"/>
  <c r="E131" i="11"/>
  <c r="F127" i="11"/>
  <c r="E139" i="11"/>
  <c r="F234" i="11"/>
  <c r="F218" i="11"/>
  <c r="F202" i="11"/>
  <c r="F186" i="11"/>
  <c r="F170" i="11"/>
  <c r="F138" i="11"/>
  <c r="F122" i="11"/>
  <c r="F230" i="11"/>
  <c r="F214" i="11"/>
  <c r="F198" i="11"/>
  <c r="F182" i="11"/>
  <c r="F166" i="11"/>
  <c r="F150" i="11"/>
  <c r="F134" i="11"/>
  <c r="F154" i="11"/>
  <c r="F226" i="11"/>
  <c r="F210" i="11"/>
  <c r="F194" i="11"/>
  <c r="F178" i="11"/>
  <c r="F162" i="11"/>
  <c r="F146" i="11"/>
  <c r="F130" i="11"/>
  <c r="F241" i="11"/>
  <c r="F237" i="11"/>
  <c r="F233" i="11"/>
  <c r="F229" i="11"/>
  <c r="F225" i="11"/>
  <c r="F221" i="11"/>
  <c r="F217" i="11"/>
  <c r="F213" i="11"/>
  <c r="F209" i="11"/>
  <c r="F205" i="11"/>
  <c r="F201" i="11"/>
  <c r="F197" i="11"/>
  <c r="F193" i="11"/>
  <c r="F189" i="11"/>
  <c r="F185" i="11"/>
  <c r="F181" i="11"/>
  <c r="F177" i="11"/>
  <c r="F173" i="11"/>
  <c r="F169" i="11"/>
  <c r="F165" i="11"/>
  <c r="F161" i="11"/>
  <c r="F157" i="11"/>
  <c r="F153" i="11"/>
  <c r="F149" i="11"/>
  <c r="F145" i="11"/>
  <c r="F141" i="11"/>
  <c r="F137" i="11"/>
  <c r="F133" i="11"/>
  <c r="F129" i="11"/>
  <c r="F125" i="11"/>
  <c r="Q236" i="2"/>
  <c r="Q232" i="2"/>
  <c r="R261" i="2"/>
  <c r="R257" i="2"/>
  <c r="R264" i="2"/>
  <c r="Q261" i="2"/>
  <c r="Q269" i="2"/>
  <c r="R263" i="2"/>
  <c r="R265" i="2"/>
  <c r="R267" i="2"/>
  <c r="Q262" i="2"/>
  <c r="Q264" i="2"/>
  <c r="Q266" i="2"/>
  <c r="Q268" i="2"/>
  <c r="Q270" i="2"/>
  <c r="Q250" i="2"/>
  <c r="Q252" i="2"/>
  <c r="Q254" i="2"/>
  <c r="Q256" i="2"/>
  <c r="Q258" i="2"/>
  <c r="R237" i="2"/>
  <c r="R233" i="2"/>
  <c r="R229" i="2"/>
  <c r="R236" i="2"/>
  <c r="R232" i="2"/>
  <c r="Q235" i="2"/>
  <c r="Q231" i="2"/>
  <c r="Q251" i="2"/>
  <c r="Q253" i="2"/>
  <c r="Q255" i="2"/>
  <c r="Q257" i="2"/>
  <c r="Q259" i="2"/>
  <c r="R235" i="2"/>
  <c r="R231" i="2"/>
  <c r="Q228" i="2"/>
  <c r="Q230" i="2"/>
  <c r="Q234" i="2"/>
  <c r="Q229" i="2"/>
  <c r="Q233" i="2"/>
  <c r="Q237" i="2"/>
  <c r="Q193" i="2"/>
  <c r="Q199" i="2"/>
  <c r="Q195" i="2"/>
  <c r="Q201" i="2"/>
  <c r="Q197" i="2"/>
  <c r="Q202" i="2"/>
  <c r="Q200" i="2"/>
  <c r="Q198" i="2"/>
  <c r="Q196" i="2"/>
  <c r="Q194" i="2"/>
  <c r="Q217" i="2"/>
  <c r="Q221" i="2"/>
  <c r="Q215" i="2"/>
  <c r="Q216" i="2"/>
  <c r="Q218" i="2"/>
  <c r="Q219" i="2"/>
  <c r="Q220" i="2"/>
  <c r="Q222" i="2"/>
  <c r="Q223" i="2"/>
  <c r="Q224" i="2"/>
  <c r="C34" i="19"/>
  <c r="C33" i="19"/>
  <c r="C32" i="19"/>
  <c r="C31" i="19"/>
  <c r="C30" i="19"/>
  <c r="C29" i="19"/>
  <c r="C28" i="19"/>
  <c r="C27" i="19"/>
  <c r="C26" i="19"/>
  <c r="C25" i="19"/>
  <c r="Q21" i="18"/>
  <c r="Q20" i="18"/>
  <c r="Q19" i="18"/>
  <c r="Q18" i="18"/>
  <c r="Q16" i="18"/>
  <c r="Q15" i="18"/>
  <c r="Q14" i="18"/>
  <c r="Q13" i="18"/>
  <c r="Q11" i="18"/>
  <c r="Q10" i="18"/>
  <c r="Q9" i="18"/>
  <c r="Q8" i="18"/>
  <c r="C295" i="8"/>
  <c r="C296" i="8"/>
  <c r="C297" i="8"/>
  <c r="C298" i="8"/>
  <c r="C299" i="8"/>
  <c r="C300" i="8"/>
  <c r="C301" i="8"/>
  <c r="C302" i="8"/>
  <c r="C303" i="8"/>
  <c r="C294" i="8"/>
  <c r="Q476" i="5"/>
  <c r="R476" i="5"/>
  <c r="Q477" i="5"/>
  <c r="R477" i="5"/>
  <c r="Q478" i="5"/>
  <c r="R478" i="5"/>
  <c r="Q479" i="5"/>
  <c r="R479" i="5"/>
  <c r="Q480" i="5"/>
  <c r="R480" i="5"/>
  <c r="Q481" i="5"/>
  <c r="R481" i="5"/>
  <c r="Q482" i="5"/>
  <c r="R482" i="5"/>
  <c r="Q483" i="5"/>
  <c r="R483" i="5"/>
  <c r="Q484" i="5"/>
  <c r="R484" i="5"/>
  <c r="Q485" i="5"/>
  <c r="R485" i="5"/>
  <c r="Q486" i="5"/>
  <c r="R486" i="5"/>
  <c r="Q487" i="5"/>
  <c r="R487" i="5"/>
  <c r="Q488" i="5"/>
  <c r="R488" i="5"/>
  <c r="Q489" i="5"/>
  <c r="R489" i="5"/>
  <c r="Q490" i="5"/>
  <c r="R490" i="5"/>
  <c r="Q491" i="5"/>
  <c r="R491" i="5"/>
  <c r="Q492" i="5"/>
  <c r="R492" i="5"/>
  <c r="Q493" i="5"/>
  <c r="R493" i="5"/>
  <c r="Q494" i="5"/>
  <c r="R494" i="5"/>
  <c r="Q495" i="5"/>
  <c r="R495" i="5"/>
  <c r="Q496" i="5"/>
  <c r="R496" i="5"/>
  <c r="Q497" i="5"/>
  <c r="R497" i="5"/>
  <c r="Q498" i="5"/>
  <c r="R498" i="5"/>
  <c r="Q499" i="5"/>
  <c r="R499" i="5"/>
  <c r="Q500" i="5"/>
  <c r="R500" i="5"/>
  <c r="Q501" i="5"/>
  <c r="R501" i="5"/>
  <c r="Q502" i="5"/>
  <c r="R502" i="5"/>
  <c r="Q503" i="5"/>
  <c r="R503" i="5"/>
  <c r="Q504" i="5"/>
  <c r="R504" i="5"/>
  <c r="Q505" i="5"/>
  <c r="R505" i="5"/>
  <c r="Q506" i="5"/>
  <c r="R506" i="5"/>
  <c r="Q507" i="5"/>
  <c r="R507" i="5"/>
  <c r="Q508" i="5"/>
  <c r="R508" i="5"/>
  <c r="Q509" i="5"/>
  <c r="R509" i="5"/>
  <c r="Q510" i="5"/>
  <c r="R510" i="5"/>
  <c r="Q511" i="5"/>
  <c r="R511" i="5"/>
  <c r="Q512" i="5"/>
  <c r="R512" i="5"/>
  <c r="Q513" i="5"/>
  <c r="R513" i="5"/>
  <c r="Q514" i="5"/>
  <c r="R514" i="5"/>
  <c r="Q515" i="5"/>
  <c r="R515" i="5"/>
  <c r="Q516" i="5"/>
  <c r="R516" i="5"/>
  <c r="Q517" i="5"/>
  <c r="R517" i="5"/>
  <c r="C239" i="8"/>
  <c r="O239" i="8" s="1"/>
  <c r="C240" i="8"/>
  <c r="I240" i="8" s="1"/>
  <c r="C241" i="8"/>
  <c r="O241" i="8" s="1"/>
  <c r="C238" i="8"/>
  <c r="G238" i="8" s="1"/>
  <c r="C506" i="5"/>
  <c r="C505" i="5"/>
  <c r="C504" i="5"/>
  <c r="C503" i="5"/>
  <c r="C502" i="5"/>
  <c r="C501" i="5"/>
  <c r="C500" i="5"/>
  <c r="C499" i="5"/>
  <c r="C498" i="5"/>
  <c r="C497" i="5"/>
  <c r="C460" i="5"/>
  <c r="C459" i="5"/>
  <c r="C458" i="5"/>
  <c r="C457" i="5"/>
  <c r="C456" i="5"/>
  <c r="C455" i="5"/>
  <c r="C454" i="5"/>
  <c r="C453" i="5"/>
  <c r="C452" i="5"/>
  <c r="C451" i="5"/>
  <c r="D430" i="5"/>
  <c r="D431" i="5"/>
  <c r="D432" i="5"/>
  <c r="D433" i="5"/>
  <c r="D434" i="5"/>
  <c r="D435" i="5"/>
  <c r="D436" i="5"/>
  <c r="D437" i="5"/>
  <c r="D438" i="5"/>
  <c r="D429" i="5"/>
  <c r="C248" i="8"/>
  <c r="C247" i="8"/>
  <c r="C224" i="8"/>
  <c r="C308" i="8"/>
  <c r="C309" i="8"/>
  <c r="C310" i="8"/>
  <c r="C311" i="8"/>
  <c r="C312" i="8"/>
  <c r="C313" i="8"/>
  <c r="C314" i="8"/>
  <c r="C315" i="8"/>
  <c r="C316" i="8"/>
  <c r="C307" i="8"/>
  <c r="C287" i="8"/>
  <c r="C288" i="8"/>
  <c r="C289" i="8"/>
  <c r="C290" i="8"/>
  <c r="C286" i="8"/>
  <c r="C406" i="5"/>
  <c r="C407" i="5"/>
  <c r="C408" i="5"/>
  <c r="C409" i="5"/>
  <c r="C410" i="5"/>
  <c r="C411" i="5"/>
  <c r="C412" i="5"/>
  <c r="C413" i="5"/>
  <c r="C414" i="5"/>
  <c r="C405" i="5"/>
  <c r="C258" i="8"/>
  <c r="G258" i="8" s="1"/>
  <c r="C257" i="8"/>
  <c r="F257" i="8" s="1"/>
  <c r="R544" i="5"/>
  <c r="R545" i="5"/>
  <c r="R546" i="5"/>
  <c r="R547" i="5"/>
  <c r="R548" i="5"/>
  <c r="R549" i="5"/>
  <c r="C253" i="8"/>
  <c r="F253" i="8" s="1"/>
  <c r="C252" i="8"/>
  <c r="G252" i="8" s="1"/>
  <c r="C223" i="8"/>
  <c r="C222" i="8"/>
  <c r="C221" i="8"/>
  <c r="C220" i="8"/>
  <c r="C219" i="8"/>
  <c r="C218" i="8"/>
  <c r="C217" i="8"/>
  <c r="C216" i="8"/>
  <c r="C215" i="8"/>
  <c r="C214" i="8"/>
  <c r="C209" i="8"/>
  <c r="C208" i="8"/>
  <c r="C207" i="8"/>
  <c r="C206" i="8"/>
  <c r="C205" i="8"/>
  <c r="C204" i="8"/>
  <c r="C203" i="8"/>
  <c r="C202" i="8"/>
  <c r="C201" i="8"/>
  <c r="C200" i="8"/>
  <c r="C195" i="8"/>
  <c r="C194" i="8"/>
  <c r="C193" i="8"/>
  <c r="C192" i="8"/>
  <c r="C191" i="8"/>
  <c r="C190" i="8"/>
  <c r="C189" i="8"/>
  <c r="C188" i="8"/>
  <c r="C187" i="8"/>
  <c r="C186" i="8"/>
  <c r="C181" i="8"/>
  <c r="C180" i="8"/>
  <c r="C179" i="8"/>
  <c r="C178" i="8"/>
  <c r="C177" i="8"/>
  <c r="C176" i="8"/>
  <c r="C175" i="8"/>
  <c r="C174" i="8"/>
  <c r="C173" i="8"/>
  <c r="C172" i="8"/>
  <c r="C167" i="8"/>
  <c r="C166" i="8"/>
  <c r="C165" i="8"/>
  <c r="C164" i="8"/>
  <c r="C163" i="8"/>
  <c r="C162" i="8"/>
  <c r="C161" i="8"/>
  <c r="C160" i="8"/>
  <c r="C159" i="8"/>
  <c r="C158" i="8"/>
  <c r="C154" i="8"/>
  <c r="C153" i="8"/>
  <c r="C152" i="8"/>
  <c r="C151" i="8"/>
  <c r="C150" i="8"/>
  <c r="C149" i="8"/>
  <c r="C148" i="8"/>
  <c r="C147" i="8"/>
  <c r="C146" i="8"/>
  <c r="C145" i="8"/>
  <c r="C115" i="8"/>
  <c r="C114" i="8"/>
  <c r="C113" i="8"/>
  <c r="C112" i="8"/>
  <c r="C111" i="8"/>
  <c r="C110" i="8"/>
  <c r="C109" i="8"/>
  <c r="C108" i="8"/>
  <c r="C107" i="8"/>
  <c r="C106" i="8"/>
  <c r="C102" i="8"/>
  <c r="C101" i="8"/>
  <c r="C100" i="8"/>
  <c r="C99" i="8"/>
  <c r="C98" i="8"/>
  <c r="C97" i="8"/>
  <c r="C96" i="8"/>
  <c r="C95" i="8"/>
  <c r="C94" i="8"/>
  <c r="C93" i="8"/>
  <c r="C90" i="8"/>
  <c r="C89" i="8"/>
  <c r="C88" i="8"/>
  <c r="C87" i="8"/>
  <c r="C86" i="8"/>
  <c r="C85" i="8"/>
  <c r="C84" i="8"/>
  <c r="C83" i="8"/>
  <c r="C82" i="8"/>
  <c r="C81" i="8"/>
  <c r="C69" i="8"/>
  <c r="C70" i="8"/>
  <c r="C71" i="8"/>
  <c r="C72" i="8"/>
  <c r="C73" i="8"/>
  <c r="C74" i="8"/>
  <c r="C75" i="8"/>
  <c r="C76" i="8"/>
  <c r="C77" i="8"/>
  <c r="C68" i="8"/>
  <c r="Q72" i="5"/>
  <c r="Q70" i="5"/>
  <c r="Q69" i="5"/>
  <c r="Q68" i="5"/>
  <c r="Q67" i="5"/>
  <c r="Q66" i="5"/>
  <c r="Q65" i="5"/>
  <c r="Q64" i="5"/>
  <c r="Q63" i="5"/>
  <c r="Q62" i="5"/>
  <c r="Q61" i="5"/>
  <c r="Q59" i="5"/>
  <c r="Q58" i="5"/>
  <c r="Q57" i="5"/>
  <c r="Q56" i="5"/>
  <c r="Q55" i="5"/>
  <c r="Q54" i="5"/>
  <c r="Q53" i="5"/>
  <c r="Q52" i="5"/>
  <c r="Q51" i="5"/>
  <c r="Q50" i="5"/>
  <c r="R49" i="5"/>
  <c r="R37" i="5"/>
  <c r="R48" i="5"/>
  <c r="R47" i="5"/>
  <c r="R46" i="5"/>
  <c r="R45" i="5"/>
  <c r="R44" i="5"/>
  <c r="R43" i="5"/>
  <c r="R42" i="5"/>
  <c r="R41" i="5"/>
  <c r="R40" i="5"/>
  <c r="R39" i="5"/>
  <c r="R29" i="5"/>
  <c r="R33" i="5"/>
  <c r="R28" i="5"/>
  <c r="R30" i="5"/>
  <c r="R31" i="5"/>
  <c r="R32" i="5"/>
  <c r="R34" i="5"/>
  <c r="R35" i="5"/>
  <c r="R36" i="5"/>
  <c r="R27" i="5"/>
  <c r="S263" i="8" l="1"/>
  <c r="P263" i="8"/>
  <c r="S264" i="8"/>
  <c r="S265" i="8"/>
  <c r="S262" i="8"/>
  <c r="S267" i="8"/>
  <c r="F301" i="8"/>
  <c r="G299" i="8"/>
  <c r="F299" i="8"/>
  <c r="G301" i="8"/>
  <c r="F295" i="8"/>
  <c r="F303" i="8"/>
  <c r="G295" i="8"/>
  <c r="F297" i="8"/>
  <c r="L267" i="8"/>
  <c r="N267" i="8"/>
  <c r="H267" i="8"/>
  <c r="J267" i="8"/>
  <c r="O267" i="8"/>
  <c r="K267" i="8"/>
  <c r="F267" i="8"/>
  <c r="E267" i="8"/>
  <c r="M267" i="8"/>
  <c r="R267" i="8" s="1"/>
  <c r="I267" i="8"/>
  <c r="P267" i="8"/>
  <c r="G267" i="8"/>
  <c r="P248" i="8"/>
  <c r="F262" i="8"/>
  <c r="P247" i="8"/>
  <c r="I262" i="8"/>
  <c r="P239" i="8"/>
  <c r="P257" i="8"/>
  <c r="P238" i="8"/>
  <c r="P243" i="8" s="1"/>
  <c r="P258" i="8"/>
  <c r="P241" i="8"/>
  <c r="P253" i="8"/>
  <c r="P252" i="8"/>
  <c r="P240" i="8"/>
  <c r="F247" i="8"/>
  <c r="O240" i="8"/>
  <c r="E262" i="8"/>
  <c r="P265" i="8"/>
  <c r="L265" i="8"/>
  <c r="H265" i="8"/>
  <c r="O264" i="8"/>
  <c r="K264" i="8"/>
  <c r="G264" i="8"/>
  <c r="N263" i="8"/>
  <c r="J263" i="8"/>
  <c r="F263" i="8"/>
  <c r="M262" i="8"/>
  <c r="F248" i="8"/>
  <c r="E265" i="8"/>
  <c r="O265" i="8"/>
  <c r="K265" i="8"/>
  <c r="G265" i="8"/>
  <c r="N264" i="8"/>
  <c r="J264" i="8"/>
  <c r="F264" i="8"/>
  <c r="M263" i="8"/>
  <c r="I263" i="8"/>
  <c r="P262" i="8"/>
  <c r="L262" i="8"/>
  <c r="H262" i="8"/>
  <c r="E264" i="8"/>
  <c r="N265" i="8"/>
  <c r="J265" i="8"/>
  <c r="F265" i="8"/>
  <c r="M264" i="8"/>
  <c r="I264" i="8"/>
  <c r="L263" i="8"/>
  <c r="H263" i="8"/>
  <c r="O262" i="8"/>
  <c r="K262" i="8"/>
  <c r="G262" i="8"/>
  <c r="E263" i="8"/>
  <c r="M265" i="8"/>
  <c r="I265" i="8"/>
  <c r="P264" i="8"/>
  <c r="L264" i="8"/>
  <c r="H264" i="8"/>
  <c r="O263" i="8"/>
  <c r="K263" i="8"/>
  <c r="G263" i="8"/>
  <c r="N262" i="8"/>
  <c r="J262" i="8"/>
  <c r="O252" i="8"/>
  <c r="O257" i="8"/>
  <c r="O247" i="8"/>
  <c r="O253" i="8"/>
  <c r="O258" i="8"/>
  <c r="O248" i="8"/>
  <c r="O238" i="8"/>
  <c r="O243" i="8" s="1"/>
  <c r="F241" i="8"/>
  <c r="H239" i="8"/>
  <c r="L241" i="8"/>
  <c r="M241" i="8"/>
  <c r="N238" i="8"/>
  <c r="F240" i="8"/>
  <c r="J240" i="8"/>
  <c r="N240" i="8"/>
  <c r="H240" i="8"/>
  <c r="J238" i="8"/>
  <c r="K240" i="8"/>
  <c r="H241" i="8"/>
  <c r="L240" i="8"/>
  <c r="G240" i="8"/>
  <c r="F238" i="8"/>
  <c r="E239" i="8"/>
  <c r="K239" i="8"/>
  <c r="G239" i="8"/>
  <c r="J239" i="8"/>
  <c r="F239" i="8"/>
  <c r="I238" i="8"/>
  <c r="E241" i="8"/>
  <c r="K241" i="8"/>
  <c r="G241" i="8"/>
  <c r="M239" i="8"/>
  <c r="I239" i="8"/>
  <c r="L238" i="8"/>
  <c r="H238" i="8"/>
  <c r="E238" i="8"/>
  <c r="N239" i="8"/>
  <c r="M238" i="8"/>
  <c r="E240" i="8"/>
  <c r="M240" i="8"/>
  <c r="L239" i="8"/>
  <c r="K238" i="8"/>
  <c r="E247" i="8"/>
  <c r="I247" i="8"/>
  <c r="M248" i="8"/>
  <c r="M247" i="8"/>
  <c r="E248" i="8"/>
  <c r="I248" i="8"/>
  <c r="L247" i="8"/>
  <c r="H247" i="8"/>
  <c r="L248" i="8"/>
  <c r="H248" i="8"/>
  <c r="K247" i="8"/>
  <c r="G247" i="8"/>
  <c r="K248" i="8"/>
  <c r="G248" i="8"/>
  <c r="N247" i="8"/>
  <c r="J247" i="8"/>
  <c r="N248" i="8"/>
  <c r="J248" i="8"/>
  <c r="R419" i="5"/>
  <c r="R416" i="5"/>
  <c r="R417" i="5"/>
  <c r="R423" i="5"/>
  <c r="R418" i="5"/>
  <c r="R420" i="5"/>
  <c r="R421" i="5"/>
  <c r="R424" i="5"/>
  <c r="R425" i="5"/>
  <c r="R422" i="5"/>
  <c r="R405" i="5"/>
  <c r="R408" i="5"/>
  <c r="R409" i="5"/>
  <c r="R412" i="5"/>
  <c r="R413" i="5"/>
  <c r="R407" i="5"/>
  <c r="R410" i="5"/>
  <c r="R414" i="5"/>
  <c r="R406" i="5"/>
  <c r="R411" i="5"/>
  <c r="R401" i="5"/>
  <c r="R397" i="5"/>
  <c r="R403" i="5"/>
  <c r="R399" i="5"/>
  <c r="R395" i="5"/>
  <c r="R402" i="5"/>
  <c r="R398" i="5"/>
  <c r="R400" i="5"/>
  <c r="R396" i="5"/>
  <c r="R394" i="5"/>
  <c r="I253" i="8"/>
  <c r="J252" i="8"/>
  <c r="H253" i="8"/>
  <c r="M257" i="8"/>
  <c r="L257" i="8"/>
  <c r="N252" i="8"/>
  <c r="I252" i="8"/>
  <c r="M253" i="8"/>
  <c r="E252" i="8"/>
  <c r="M252" i="8"/>
  <c r="H252" i="8"/>
  <c r="I257" i="8"/>
  <c r="E253" i="8"/>
  <c r="L253" i="8"/>
  <c r="L252" i="8"/>
  <c r="F252" i="8"/>
  <c r="H257" i="8"/>
  <c r="N258" i="8"/>
  <c r="J258" i="8"/>
  <c r="F258" i="8"/>
  <c r="E258" i="8"/>
  <c r="M258" i="8"/>
  <c r="I258" i="8"/>
  <c r="K253" i="8"/>
  <c r="G253" i="8"/>
  <c r="K252" i="8"/>
  <c r="E257" i="8"/>
  <c r="L258" i="8"/>
  <c r="H258" i="8"/>
  <c r="K257" i="8"/>
  <c r="G257" i="8"/>
  <c r="N253" i="8"/>
  <c r="J253" i="8"/>
  <c r="K258" i="8"/>
  <c r="N257" i="8"/>
  <c r="J257" i="8"/>
  <c r="R217" i="5"/>
  <c r="R221" i="5"/>
  <c r="Q222" i="5"/>
  <c r="Q220" i="5"/>
  <c r="Q218" i="5"/>
  <c r="Q216" i="5"/>
  <c r="Q214" i="5"/>
  <c r="R220" i="5"/>
  <c r="R216" i="5"/>
  <c r="R213" i="5"/>
  <c r="Q213" i="5"/>
  <c r="Q219" i="5"/>
  <c r="Q215" i="5"/>
  <c r="R222" i="5"/>
  <c r="R218" i="5"/>
  <c r="R214" i="5"/>
  <c r="R219" i="5"/>
  <c r="R215" i="5"/>
  <c r="Q217" i="5"/>
  <c r="Q221" i="5"/>
  <c r="Q81" i="5"/>
  <c r="Q73" i="5"/>
  <c r="Q80" i="5"/>
  <c r="Q76" i="5"/>
  <c r="Q78" i="5"/>
  <c r="Q74" i="5"/>
  <c r="Q77" i="5"/>
  <c r="Q79" i="5"/>
  <c r="Q75" i="5"/>
  <c r="Q87" i="5"/>
  <c r="Q91" i="5"/>
  <c r="Q84" i="5"/>
  <c r="Q85" i="5"/>
  <c r="Q86" i="5"/>
  <c r="Q88" i="5"/>
  <c r="Q89" i="5"/>
  <c r="Q90" i="5"/>
  <c r="Q92" i="5"/>
  <c r="Q83" i="5"/>
  <c r="R89" i="2"/>
  <c r="R87" i="2"/>
  <c r="R86" i="2"/>
  <c r="R85" i="2"/>
  <c r="R83" i="2"/>
  <c r="R82" i="2"/>
  <c r="R81" i="2"/>
  <c r="R70" i="2"/>
  <c r="R73" i="2"/>
  <c r="R77" i="2"/>
  <c r="R71" i="2"/>
  <c r="R74" i="2"/>
  <c r="R75" i="2"/>
  <c r="R69" i="2"/>
  <c r="R67" i="2"/>
  <c r="R66" i="2"/>
  <c r="R65" i="2"/>
  <c r="R64" i="2"/>
  <c r="R63" i="2"/>
  <c r="R62" i="2"/>
  <c r="R61" i="2"/>
  <c r="R60" i="2"/>
  <c r="R59" i="2"/>
  <c r="R58" i="2"/>
  <c r="R56" i="2"/>
  <c r="R55" i="2"/>
  <c r="R54" i="2"/>
  <c r="R53" i="2"/>
  <c r="R52" i="2"/>
  <c r="R51" i="2"/>
  <c r="R50" i="2"/>
  <c r="R49" i="2"/>
  <c r="R48" i="2"/>
  <c r="R47" i="2"/>
  <c r="C65" i="8"/>
  <c r="C64" i="8"/>
  <c r="C63" i="8"/>
  <c r="C62" i="8"/>
  <c r="C61" i="8"/>
  <c r="C60" i="8"/>
  <c r="C59" i="8"/>
  <c r="C58" i="8"/>
  <c r="C57" i="8"/>
  <c r="C56" i="8"/>
  <c r="C55" i="8"/>
  <c r="C52" i="8"/>
  <c r="C51" i="8"/>
  <c r="C50" i="8"/>
  <c r="C49" i="8"/>
  <c r="C48" i="8"/>
  <c r="C47" i="8"/>
  <c r="C46" i="8"/>
  <c r="C45" i="8"/>
  <c r="C44" i="8"/>
  <c r="C43" i="8"/>
  <c r="C42" i="8"/>
  <c r="C39" i="8"/>
  <c r="C38" i="8"/>
  <c r="C37" i="8"/>
  <c r="C36" i="8"/>
  <c r="C35" i="8"/>
  <c r="C34" i="8"/>
  <c r="C33" i="8"/>
  <c r="C32" i="8"/>
  <c r="C31" i="8"/>
  <c r="C30" i="8"/>
  <c r="C29" i="8"/>
  <c r="C26" i="8"/>
  <c r="C25" i="8"/>
  <c r="C24" i="8"/>
  <c r="C23" i="8"/>
  <c r="C22" i="8"/>
  <c r="C21" i="8"/>
  <c r="C20" i="8"/>
  <c r="C19" i="8"/>
  <c r="C18" i="8"/>
  <c r="C17" i="8"/>
  <c r="C16" i="8"/>
  <c r="C13" i="8"/>
  <c r="C4" i="8"/>
  <c r="C5" i="8"/>
  <c r="C6" i="8"/>
  <c r="C7" i="8"/>
  <c r="C8" i="8"/>
  <c r="C9" i="8"/>
  <c r="C10" i="8"/>
  <c r="C11" i="8"/>
  <c r="C12" i="8"/>
  <c r="C3" i="8"/>
  <c r="D223" i="8"/>
  <c r="D222" i="8"/>
  <c r="D221" i="8"/>
  <c r="D220" i="8"/>
  <c r="D219" i="8"/>
  <c r="D218" i="8"/>
  <c r="D217" i="8"/>
  <c r="D216" i="8"/>
  <c r="D215" i="8"/>
  <c r="D214" i="8"/>
  <c r="P214" i="8" s="1"/>
  <c r="D209" i="8"/>
  <c r="D208" i="8"/>
  <c r="D207" i="8"/>
  <c r="D206" i="8"/>
  <c r="D205" i="8"/>
  <c r="D204" i="8"/>
  <c r="D203" i="8"/>
  <c r="D202" i="8"/>
  <c r="D201" i="8"/>
  <c r="D200" i="8"/>
  <c r="D195" i="8"/>
  <c r="D194" i="8"/>
  <c r="D193" i="8"/>
  <c r="D192" i="8"/>
  <c r="D191" i="8"/>
  <c r="D190" i="8"/>
  <c r="D189" i="8"/>
  <c r="D188" i="8"/>
  <c r="D187" i="8"/>
  <c r="D186" i="8"/>
  <c r="D181" i="8"/>
  <c r="D180" i="8"/>
  <c r="D179" i="8"/>
  <c r="D178" i="8"/>
  <c r="D177" i="8"/>
  <c r="D176" i="8"/>
  <c r="D175" i="8"/>
  <c r="D174" i="8"/>
  <c r="D173" i="8"/>
  <c r="D172" i="8"/>
  <c r="D167" i="8"/>
  <c r="D166" i="8"/>
  <c r="D165" i="8"/>
  <c r="D164" i="8"/>
  <c r="D163" i="8"/>
  <c r="D162" i="8"/>
  <c r="D161" i="8"/>
  <c r="D160" i="8"/>
  <c r="D159" i="8"/>
  <c r="D158" i="8"/>
  <c r="D154" i="8"/>
  <c r="D153" i="8"/>
  <c r="D152" i="8"/>
  <c r="D151" i="8"/>
  <c r="D150" i="8"/>
  <c r="D149" i="8"/>
  <c r="D148" i="8"/>
  <c r="D147" i="8"/>
  <c r="D146" i="8"/>
  <c r="D145" i="8"/>
  <c r="D115" i="8"/>
  <c r="D114" i="8"/>
  <c r="D113" i="8"/>
  <c r="D112" i="8"/>
  <c r="D111" i="8"/>
  <c r="D110" i="8"/>
  <c r="D109" i="8"/>
  <c r="D108" i="8"/>
  <c r="D107" i="8"/>
  <c r="D106" i="8"/>
  <c r="D102" i="8"/>
  <c r="D101" i="8"/>
  <c r="D100" i="8"/>
  <c r="D99" i="8"/>
  <c r="D98" i="8"/>
  <c r="D97" i="8"/>
  <c r="D96" i="8"/>
  <c r="D95" i="8"/>
  <c r="D94" i="8"/>
  <c r="D93" i="8"/>
  <c r="D90" i="8"/>
  <c r="D89" i="8"/>
  <c r="D88" i="8"/>
  <c r="D87" i="8"/>
  <c r="D86" i="8"/>
  <c r="D85" i="8"/>
  <c r="D84" i="8"/>
  <c r="D83" i="8"/>
  <c r="D82" i="8"/>
  <c r="D81" i="8"/>
  <c r="D77" i="8"/>
  <c r="D76" i="8"/>
  <c r="D75" i="8"/>
  <c r="D74" i="8"/>
  <c r="D73" i="8"/>
  <c r="D72" i="8"/>
  <c r="D71" i="8"/>
  <c r="D70" i="8"/>
  <c r="D69" i="8"/>
  <c r="D68" i="8"/>
  <c r="D64" i="8"/>
  <c r="D63" i="8"/>
  <c r="D62" i="8"/>
  <c r="D61" i="8"/>
  <c r="D60" i="8"/>
  <c r="D59" i="8"/>
  <c r="D58" i="8"/>
  <c r="D57" i="8"/>
  <c r="D56" i="8"/>
  <c r="D55" i="8"/>
  <c r="D51" i="8"/>
  <c r="O51" i="8" s="1"/>
  <c r="D50" i="8"/>
  <c r="D49" i="8"/>
  <c r="P49" i="8" s="1"/>
  <c r="D48" i="8"/>
  <c r="O48" i="8" s="1"/>
  <c r="D47" i="8"/>
  <c r="O47" i="8" s="1"/>
  <c r="D46" i="8"/>
  <c r="P46" i="8" s="1"/>
  <c r="D45" i="8"/>
  <c r="P45" i="8" s="1"/>
  <c r="D44" i="8"/>
  <c r="O44" i="8" s="1"/>
  <c r="D43" i="8"/>
  <c r="O43" i="8" s="1"/>
  <c r="D42" i="8"/>
  <c r="P42" i="8" s="1"/>
  <c r="D38" i="8"/>
  <c r="P38" i="8" s="1"/>
  <c r="D37" i="8"/>
  <c r="O37" i="8" s="1"/>
  <c r="D36" i="8"/>
  <c r="O36" i="8" s="1"/>
  <c r="D35" i="8"/>
  <c r="P35" i="8" s="1"/>
  <c r="D34" i="8"/>
  <c r="P34" i="8" s="1"/>
  <c r="D33" i="8"/>
  <c r="O33" i="8" s="1"/>
  <c r="D32" i="8"/>
  <c r="O32" i="8" s="1"/>
  <c r="D31" i="8"/>
  <c r="P31" i="8" s="1"/>
  <c r="D30" i="8"/>
  <c r="P30" i="8" s="1"/>
  <c r="D29" i="8"/>
  <c r="O29" i="8" s="1"/>
  <c r="D25" i="8"/>
  <c r="O25" i="8" s="1"/>
  <c r="O77" i="8" s="1"/>
  <c r="D24" i="8"/>
  <c r="P24" i="8" s="1"/>
  <c r="D23" i="8"/>
  <c r="P23" i="8" s="1"/>
  <c r="D22" i="8"/>
  <c r="O22" i="8" s="1"/>
  <c r="D21" i="8"/>
  <c r="O21" i="8" s="1"/>
  <c r="D20" i="8"/>
  <c r="P20" i="8" s="1"/>
  <c r="D19" i="8"/>
  <c r="P19" i="8" s="1"/>
  <c r="P71" i="8" s="1"/>
  <c r="D18" i="8"/>
  <c r="M18" i="8" s="1"/>
  <c r="D17" i="8"/>
  <c r="O17" i="8" s="1"/>
  <c r="O69" i="8" s="1"/>
  <c r="D16" i="8"/>
  <c r="P16" i="8" s="1"/>
  <c r="P68" i="8" s="1"/>
  <c r="D12" i="8"/>
  <c r="P12" i="8" s="1"/>
  <c r="D11" i="8"/>
  <c r="O11" i="8" s="1"/>
  <c r="D10" i="8"/>
  <c r="J10" i="8" s="1"/>
  <c r="D9" i="8"/>
  <c r="P9" i="8" s="1"/>
  <c r="D8" i="8"/>
  <c r="P8" i="8" s="1"/>
  <c r="D7" i="8"/>
  <c r="K7" i="8" s="1"/>
  <c r="D6" i="8"/>
  <c r="F6" i="8" s="1"/>
  <c r="D5" i="8"/>
  <c r="P5" i="8" s="1"/>
  <c r="D4" i="8"/>
  <c r="P4" i="8" s="1"/>
  <c r="D3" i="8"/>
  <c r="P3" i="8" s="1"/>
  <c r="R88" i="2"/>
  <c r="R84" i="2"/>
  <c r="R80" i="2"/>
  <c r="R45" i="2"/>
  <c r="R44" i="2"/>
  <c r="R43" i="2"/>
  <c r="R42" i="2"/>
  <c r="R41" i="2"/>
  <c r="R40" i="2"/>
  <c r="R39" i="2"/>
  <c r="R38" i="2"/>
  <c r="R37" i="2"/>
  <c r="R36" i="2"/>
  <c r="R34" i="2"/>
  <c r="R33" i="2"/>
  <c r="R32" i="2"/>
  <c r="R31" i="2"/>
  <c r="R30" i="2"/>
  <c r="R29" i="2"/>
  <c r="R28" i="2"/>
  <c r="R27" i="2"/>
  <c r="R26" i="2"/>
  <c r="R25" i="2"/>
  <c r="R23" i="2"/>
  <c r="R22" i="2"/>
  <c r="R21" i="2"/>
  <c r="R20" i="2"/>
  <c r="R19" i="2"/>
  <c r="R18" i="2"/>
  <c r="R17" i="2"/>
  <c r="R16" i="2"/>
  <c r="R15" i="2"/>
  <c r="R14" i="2"/>
  <c r="F145" i="8" l="1"/>
  <c r="J145" i="8"/>
  <c r="N145" i="8"/>
  <c r="G145" i="8"/>
  <c r="K145" i="8"/>
  <c r="H145" i="8"/>
  <c r="I145" i="8"/>
  <c r="M145" i="8"/>
  <c r="L145" i="8"/>
  <c r="E145" i="8"/>
  <c r="G149" i="8"/>
  <c r="K149" i="8"/>
  <c r="E149" i="8"/>
  <c r="H149" i="8"/>
  <c r="L149" i="8"/>
  <c r="J149" i="8"/>
  <c r="I149" i="8"/>
  <c r="M149" i="8"/>
  <c r="F149" i="8"/>
  <c r="N149" i="8"/>
  <c r="G153" i="8"/>
  <c r="K153" i="8"/>
  <c r="E153" i="8"/>
  <c r="J153" i="8"/>
  <c r="H153" i="8"/>
  <c r="L153" i="8"/>
  <c r="F153" i="8"/>
  <c r="I153" i="8"/>
  <c r="M153" i="8"/>
  <c r="N153" i="8"/>
  <c r="L160" i="8"/>
  <c r="H160" i="8"/>
  <c r="K160" i="8"/>
  <c r="G160" i="8"/>
  <c r="N160" i="8"/>
  <c r="J160" i="8"/>
  <c r="F160" i="8"/>
  <c r="M160" i="8"/>
  <c r="I160" i="8"/>
  <c r="E160" i="8"/>
  <c r="L164" i="8"/>
  <c r="H164" i="8"/>
  <c r="K164" i="8"/>
  <c r="G164" i="8"/>
  <c r="N164" i="8"/>
  <c r="J164" i="8"/>
  <c r="F164" i="8"/>
  <c r="M164" i="8"/>
  <c r="I164" i="8"/>
  <c r="E164" i="8"/>
  <c r="F172" i="8"/>
  <c r="J172" i="8"/>
  <c r="N172" i="8"/>
  <c r="G172" i="8"/>
  <c r="K172" i="8"/>
  <c r="H172" i="8"/>
  <c r="L172" i="8"/>
  <c r="I172" i="8"/>
  <c r="M172" i="8"/>
  <c r="E172" i="8"/>
  <c r="F176" i="8"/>
  <c r="J176" i="8"/>
  <c r="N176" i="8"/>
  <c r="G176" i="8"/>
  <c r="K176" i="8"/>
  <c r="E176" i="8"/>
  <c r="H176" i="8"/>
  <c r="L176" i="8"/>
  <c r="I176" i="8"/>
  <c r="M176" i="8"/>
  <c r="F180" i="8"/>
  <c r="J180" i="8"/>
  <c r="N180" i="8"/>
  <c r="G180" i="8"/>
  <c r="K180" i="8"/>
  <c r="E180" i="8"/>
  <c r="H180" i="8"/>
  <c r="L180" i="8"/>
  <c r="I180" i="8"/>
  <c r="M180" i="8"/>
  <c r="H188" i="8"/>
  <c r="L188" i="8"/>
  <c r="I188" i="8"/>
  <c r="M188" i="8"/>
  <c r="F188" i="8"/>
  <c r="J188" i="8"/>
  <c r="N188" i="8"/>
  <c r="G188" i="8"/>
  <c r="K188" i="8"/>
  <c r="E188" i="8"/>
  <c r="H192" i="8"/>
  <c r="L192" i="8"/>
  <c r="I192" i="8"/>
  <c r="M192" i="8"/>
  <c r="F192" i="8"/>
  <c r="J192" i="8"/>
  <c r="N192" i="8"/>
  <c r="G192" i="8"/>
  <c r="K192" i="8"/>
  <c r="E192" i="8"/>
  <c r="G146" i="8"/>
  <c r="K146" i="8"/>
  <c r="H146" i="8"/>
  <c r="F146" i="8"/>
  <c r="J146" i="8"/>
  <c r="L146" i="8"/>
  <c r="E146" i="8"/>
  <c r="N146" i="8"/>
  <c r="M146" i="8"/>
  <c r="I146" i="8"/>
  <c r="H150" i="8"/>
  <c r="L150" i="8"/>
  <c r="I150" i="8"/>
  <c r="M150" i="8"/>
  <c r="E150" i="8"/>
  <c r="G150" i="8"/>
  <c r="F150" i="8"/>
  <c r="J150" i="8"/>
  <c r="N150" i="8"/>
  <c r="K150" i="8"/>
  <c r="H154" i="8"/>
  <c r="L154" i="8"/>
  <c r="I154" i="8"/>
  <c r="M154" i="8"/>
  <c r="E154" i="8"/>
  <c r="N154" i="8"/>
  <c r="G154" i="8"/>
  <c r="F154" i="8"/>
  <c r="J154" i="8"/>
  <c r="K154" i="8"/>
  <c r="L161" i="8"/>
  <c r="H161" i="8"/>
  <c r="K161" i="8"/>
  <c r="G161" i="8"/>
  <c r="N161" i="8"/>
  <c r="J161" i="8"/>
  <c r="F161" i="8"/>
  <c r="M161" i="8"/>
  <c r="I161" i="8"/>
  <c r="E161" i="8"/>
  <c r="L165" i="8"/>
  <c r="H165" i="8"/>
  <c r="K165" i="8"/>
  <c r="G165" i="8"/>
  <c r="N165" i="8"/>
  <c r="J165" i="8"/>
  <c r="F165" i="8"/>
  <c r="M165" i="8"/>
  <c r="I165" i="8"/>
  <c r="E165" i="8"/>
  <c r="G173" i="8"/>
  <c r="K173" i="8"/>
  <c r="H173" i="8"/>
  <c r="L173" i="8"/>
  <c r="I173" i="8"/>
  <c r="M173" i="8"/>
  <c r="E173" i="8"/>
  <c r="F173" i="8"/>
  <c r="J173" i="8"/>
  <c r="N173" i="8"/>
  <c r="G177" i="8"/>
  <c r="K177" i="8"/>
  <c r="H177" i="8"/>
  <c r="L177" i="8"/>
  <c r="I177" i="8"/>
  <c r="M177" i="8"/>
  <c r="E177" i="8"/>
  <c r="F177" i="8"/>
  <c r="J177" i="8"/>
  <c r="N177" i="8"/>
  <c r="G181" i="8"/>
  <c r="K181" i="8"/>
  <c r="H181" i="8"/>
  <c r="L181" i="8"/>
  <c r="I181" i="8"/>
  <c r="M181" i="8"/>
  <c r="E181" i="8"/>
  <c r="F181" i="8"/>
  <c r="J181" i="8"/>
  <c r="N181" i="8"/>
  <c r="I189" i="8"/>
  <c r="M189" i="8"/>
  <c r="E189" i="8"/>
  <c r="F189" i="8"/>
  <c r="J189" i="8"/>
  <c r="N189" i="8"/>
  <c r="G189" i="8"/>
  <c r="K189" i="8"/>
  <c r="H189" i="8"/>
  <c r="L189" i="8"/>
  <c r="I193" i="8"/>
  <c r="M193" i="8"/>
  <c r="E193" i="8"/>
  <c r="F193" i="8"/>
  <c r="J193" i="8"/>
  <c r="N193" i="8"/>
  <c r="G193" i="8"/>
  <c r="K193" i="8"/>
  <c r="H193" i="8"/>
  <c r="L193" i="8"/>
  <c r="H147" i="8"/>
  <c r="I147" i="8"/>
  <c r="M147" i="8"/>
  <c r="J147" i="8"/>
  <c r="N147" i="8"/>
  <c r="G147" i="8"/>
  <c r="F147" i="8"/>
  <c r="K147" i="8"/>
  <c r="E147" i="8"/>
  <c r="L147" i="8"/>
  <c r="I151" i="8"/>
  <c r="M151" i="8"/>
  <c r="F151" i="8"/>
  <c r="J151" i="8"/>
  <c r="N151" i="8"/>
  <c r="E151" i="8"/>
  <c r="L151" i="8"/>
  <c r="G151" i="8"/>
  <c r="K151" i="8"/>
  <c r="H151" i="8"/>
  <c r="L158" i="8"/>
  <c r="H158" i="8"/>
  <c r="K158" i="8"/>
  <c r="G158" i="8"/>
  <c r="N158" i="8"/>
  <c r="J158" i="8"/>
  <c r="F158" i="8"/>
  <c r="M158" i="8"/>
  <c r="I158" i="8"/>
  <c r="E158" i="8"/>
  <c r="L162" i="8"/>
  <c r="H162" i="8"/>
  <c r="K162" i="8"/>
  <c r="G162" i="8"/>
  <c r="N162" i="8"/>
  <c r="J162" i="8"/>
  <c r="F162" i="8"/>
  <c r="M162" i="8"/>
  <c r="I162" i="8"/>
  <c r="E162" i="8"/>
  <c r="L166" i="8"/>
  <c r="H166" i="8"/>
  <c r="K166" i="8"/>
  <c r="G166" i="8"/>
  <c r="N166" i="8"/>
  <c r="J166" i="8"/>
  <c r="F166" i="8"/>
  <c r="M166" i="8"/>
  <c r="I166" i="8"/>
  <c r="E166" i="8"/>
  <c r="H174" i="8"/>
  <c r="L174" i="8"/>
  <c r="I174" i="8"/>
  <c r="M174" i="8"/>
  <c r="F174" i="8"/>
  <c r="J174" i="8"/>
  <c r="N174" i="8"/>
  <c r="G174" i="8"/>
  <c r="K174" i="8"/>
  <c r="E174" i="8"/>
  <c r="H178" i="8"/>
  <c r="L178" i="8"/>
  <c r="I178" i="8"/>
  <c r="M178" i="8"/>
  <c r="F178" i="8"/>
  <c r="J178" i="8"/>
  <c r="N178" i="8"/>
  <c r="G178" i="8"/>
  <c r="K178" i="8"/>
  <c r="E178" i="8"/>
  <c r="F186" i="8"/>
  <c r="J186" i="8"/>
  <c r="N186" i="8"/>
  <c r="G186" i="8"/>
  <c r="K186" i="8"/>
  <c r="H186" i="8"/>
  <c r="L186" i="8"/>
  <c r="I186" i="8"/>
  <c r="M186" i="8"/>
  <c r="E186" i="8"/>
  <c r="F190" i="8"/>
  <c r="J190" i="8"/>
  <c r="N190" i="8"/>
  <c r="G190" i="8"/>
  <c r="K190" i="8"/>
  <c r="E190" i="8"/>
  <c r="H190" i="8"/>
  <c r="L190" i="8"/>
  <c r="I190" i="8"/>
  <c r="M190" i="8"/>
  <c r="F194" i="8"/>
  <c r="J194" i="8"/>
  <c r="N194" i="8"/>
  <c r="G194" i="8"/>
  <c r="K194" i="8"/>
  <c r="E194" i="8"/>
  <c r="H194" i="8"/>
  <c r="L194" i="8"/>
  <c r="I194" i="8"/>
  <c r="M194" i="8"/>
  <c r="F148" i="8"/>
  <c r="J148" i="8"/>
  <c r="N148" i="8"/>
  <c r="G148" i="8"/>
  <c r="K148" i="8"/>
  <c r="M148" i="8"/>
  <c r="E148" i="8"/>
  <c r="H148" i="8"/>
  <c r="L148" i="8"/>
  <c r="I148" i="8"/>
  <c r="F152" i="8"/>
  <c r="J152" i="8"/>
  <c r="N152" i="8"/>
  <c r="G152" i="8"/>
  <c r="K152" i="8"/>
  <c r="I152" i="8"/>
  <c r="H152" i="8"/>
  <c r="L152" i="8"/>
  <c r="M152" i="8"/>
  <c r="E152" i="8"/>
  <c r="L159" i="8"/>
  <c r="H159" i="8"/>
  <c r="K159" i="8"/>
  <c r="G159" i="8"/>
  <c r="N159" i="8"/>
  <c r="J159" i="8"/>
  <c r="F159" i="8"/>
  <c r="M159" i="8"/>
  <c r="I159" i="8"/>
  <c r="E159" i="8"/>
  <c r="L163" i="8"/>
  <c r="H163" i="8"/>
  <c r="K163" i="8"/>
  <c r="G163" i="8"/>
  <c r="N163" i="8"/>
  <c r="J163" i="8"/>
  <c r="F163" i="8"/>
  <c r="M163" i="8"/>
  <c r="I163" i="8"/>
  <c r="E163" i="8"/>
  <c r="L167" i="8"/>
  <c r="H167" i="8"/>
  <c r="K167" i="8"/>
  <c r="G167" i="8"/>
  <c r="N167" i="8"/>
  <c r="J167" i="8"/>
  <c r="F167" i="8"/>
  <c r="M167" i="8"/>
  <c r="I167" i="8"/>
  <c r="E167" i="8"/>
  <c r="I175" i="8"/>
  <c r="M175" i="8"/>
  <c r="E175" i="8"/>
  <c r="F175" i="8"/>
  <c r="J175" i="8"/>
  <c r="N175" i="8"/>
  <c r="G175" i="8"/>
  <c r="K175" i="8"/>
  <c r="H175" i="8"/>
  <c r="L175" i="8"/>
  <c r="I179" i="8"/>
  <c r="M179" i="8"/>
  <c r="E179" i="8"/>
  <c r="F179" i="8"/>
  <c r="J179" i="8"/>
  <c r="N179" i="8"/>
  <c r="G179" i="8"/>
  <c r="K179" i="8"/>
  <c r="H179" i="8"/>
  <c r="L179" i="8"/>
  <c r="G187" i="8"/>
  <c r="K187" i="8"/>
  <c r="H187" i="8"/>
  <c r="L187" i="8"/>
  <c r="I187" i="8"/>
  <c r="M187" i="8"/>
  <c r="E187" i="8"/>
  <c r="F187" i="8"/>
  <c r="J187" i="8"/>
  <c r="N187" i="8"/>
  <c r="G191" i="8"/>
  <c r="K191" i="8"/>
  <c r="H191" i="8"/>
  <c r="L191" i="8"/>
  <c r="I191" i="8"/>
  <c r="M191" i="8"/>
  <c r="E191" i="8"/>
  <c r="F191" i="8"/>
  <c r="J191" i="8"/>
  <c r="N191" i="8"/>
  <c r="G195" i="8"/>
  <c r="K195" i="8"/>
  <c r="H195" i="8"/>
  <c r="L195" i="8"/>
  <c r="I195" i="8"/>
  <c r="M195" i="8"/>
  <c r="E195" i="8"/>
  <c r="F195" i="8"/>
  <c r="J195" i="8"/>
  <c r="N195" i="8"/>
  <c r="R262" i="8"/>
  <c r="R265" i="8"/>
  <c r="H108" i="8"/>
  <c r="L108" i="8"/>
  <c r="I108" i="8"/>
  <c r="M108" i="8"/>
  <c r="F108" i="8"/>
  <c r="J108" i="8"/>
  <c r="N108" i="8"/>
  <c r="G108" i="8"/>
  <c r="E108" i="8"/>
  <c r="K108" i="8"/>
  <c r="O108" i="8"/>
  <c r="H112" i="8"/>
  <c r="L112" i="8"/>
  <c r="I112" i="8"/>
  <c r="M112" i="8"/>
  <c r="F112" i="8"/>
  <c r="J112" i="8"/>
  <c r="N112" i="8"/>
  <c r="O112" i="8"/>
  <c r="E112" i="8"/>
  <c r="G112" i="8"/>
  <c r="K112" i="8"/>
  <c r="I109" i="8"/>
  <c r="M109" i="8"/>
  <c r="E109" i="8"/>
  <c r="F109" i="8"/>
  <c r="J109" i="8"/>
  <c r="N109" i="8"/>
  <c r="G109" i="8"/>
  <c r="K109" i="8"/>
  <c r="O109" i="8"/>
  <c r="H109" i="8"/>
  <c r="L109" i="8"/>
  <c r="I113" i="8"/>
  <c r="M113" i="8"/>
  <c r="E113" i="8"/>
  <c r="F113" i="8"/>
  <c r="J113" i="8"/>
  <c r="N113" i="8"/>
  <c r="G113" i="8"/>
  <c r="K113" i="8"/>
  <c r="O113" i="8"/>
  <c r="H113" i="8"/>
  <c r="L113" i="8"/>
  <c r="F106" i="8"/>
  <c r="J106" i="8"/>
  <c r="N106" i="8"/>
  <c r="G106" i="8"/>
  <c r="K106" i="8"/>
  <c r="O106" i="8"/>
  <c r="H106" i="8"/>
  <c r="L106" i="8"/>
  <c r="I106" i="8"/>
  <c r="M106" i="8"/>
  <c r="E106" i="8"/>
  <c r="F110" i="8"/>
  <c r="J110" i="8"/>
  <c r="N110" i="8"/>
  <c r="G110" i="8"/>
  <c r="K110" i="8"/>
  <c r="O110" i="8"/>
  <c r="E110" i="8"/>
  <c r="H110" i="8"/>
  <c r="L110" i="8"/>
  <c r="M110" i="8"/>
  <c r="I110" i="8"/>
  <c r="F114" i="8"/>
  <c r="J114" i="8"/>
  <c r="N114" i="8"/>
  <c r="G114" i="8"/>
  <c r="K114" i="8"/>
  <c r="O114" i="8"/>
  <c r="E114" i="8"/>
  <c r="H114" i="8"/>
  <c r="L114" i="8"/>
  <c r="I114" i="8"/>
  <c r="M114" i="8"/>
  <c r="G107" i="8"/>
  <c r="K107" i="8"/>
  <c r="O107" i="8"/>
  <c r="H107" i="8"/>
  <c r="L107" i="8"/>
  <c r="I107" i="8"/>
  <c r="M107" i="8"/>
  <c r="E107" i="8"/>
  <c r="F107" i="8"/>
  <c r="J107" i="8"/>
  <c r="N107" i="8"/>
  <c r="G111" i="8"/>
  <c r="K111" i="8"/>
  <c r="O111" i="8"/>
  <c r="H111" i="8"/>
  <c r="L111" i="8"/>
  <c r="I111" i="8"/>
  <c r="M111" i="8"/>
  <c r="E111" i="8"/>
  <c r="N111" i="8"/>
  <c r="F111" i="8"/>
  <c r="J111" i="8"/>
  <c r="G115" i="8"/>
  <c r="K115" i="8"/>
  <c r="O115" i="8"/>
  <c r="H115" i="8"/>
  <c r="L115" i="8"/>
  <c r="I115" i="8"/>
  <c r="M115" i="8"/>
  <c r="E115" i="8"/>
  <c r="F115" i="8"/>
  <c r="J115" i="8"/>
  <c r="N115" i="8"/>
  <c r="P72" i="8"/>
  <c r="O63" i="8"/>
  <c r="P75" i="8"/>
  <c r="P50" i="8"/>
  <c r="P76" i="8" s="1"/>
  <c r="E50" i="8"/>
  <c r="D326" i="8"/>
  <c r="D328" i="8"/>
  <c r="E327" i="8"/>
  <c r="E326" i="8"/>
  <c r="D325" i="8"/>
  <c r="D327" i="8"/>
  <c r="D322" i="8"/>
  <c r="D324" i="8"/>
  <c r="E323" i="8"/>
  <c r="E322" i="8"/>
  <c r="D321" i="8"/>
  <c r="D323" i="8"/>
  <c r="F266" i="8"/>
  <c r="R264" i="8"/>
  <c r="G266" i="8"/>
  <c r="P17" i="8"/>
  <c r="P25" i="8"/>
  <c r="P36" i="8"/>
  <c r="P47" i="8"/>
  <c r="P18" i="8"/>
  <c r="P29" i="8"/>
  <c r="P55" i="8" s="1"/>
  <c r="P37" i="8"/>
  <c r="P48" i="8"/>
  <c r="P21" i="8"/>
  <c r="P32" i="8"/>
  <c r="P43" i="8"/>
  <c r="P51" i="8"/>
  <c r="P22" i="8"/>
  <c r="P33" i="8"/>
  <c r="P44" i="8"/>
  <c r="O201" i="8"/>
  <c r="P201" i="8"/>
  <c r="O218" i="8"/>
  <c r="P218" i="8"/>
  <c r="O203" i="8"/>
  <c r="P203" i="8"/>
  <c r="O207" i="8"/>
  <c r="P207" i="8"/>
  <c r="O215" i="8"/>
  <c r="P215" i="8"/>
  <c r="O219" i="8"/>
  <c r="P219" i="8"/>
  <c r="O223" i="8"/>
  <c r="P223" i="8"/>
  <c r="O205" i="8"/>
  <c r="P205" i="8"/>
  <c r="O209" i="8"/>
  <c r="P209" i="8"/>
  <c r="O217" i="8"/>
  <c r="P217" i="8"/>
  <c r="O221" i="8"/>
  <c r="P221" i="8"/>
  <c r="O202" i="8"/>
  <c r="P202" i="8"/>
  <c r="O206" i="8"/>
  <c r="P206" i="8"/>
  <c r="O222" i="8"/>
  <c r="P222" i="8"/>
  <c r="O200" i="8"/>
  <c r="P200" i="8"/>
  <c r="O204" i="8"/>
  <c r="P204" i="8"/>
  <c r="O208" i="8"/>
  <c r="P208" i="8"/>
  <c r="O216" i="8"/>
  <c r="P216" i="8"/>
  <c r="O220" i="8"/>
  <c r="P220" i="8"/>
  <c r="P11" i="8"/>
  <c r="P7" i="8"/>
  <c r="P10" i="8"/>
  <c r="P6" i="8"/>
  <c r="O73" i="8"/>
  <c r="I266" i="8"/>
  <c r="H266" i="8"/>
  <c r="J266" i="8"/>
  <c r="K266" i="8"/>
  <c r="M266" i="8"/>
  <c r="N266" i="8"/>
  <c r="O266" i="8"/>
  <c r="P266" i="8"/>
  <c r="S266" i="8" s="1"/>
  <c r="L266" i="8"/>
  <c r="E266" i="8"/>
  <c r="R263" i="8"/>
  <c r="E214" i="8"/>
  <c r="O214" i="8"/>
  <c r="I207" i="8"/>
  <c r="M207" i="8"/>
  <c r="E207" i="8"/>
  <c r="G207" i="8"/>
  <c r="F207" i="8"/>
  <c r="J207" i="8"/>
  <c r="N207" i="8"/>
  <c r="K207" i="8"/>
  <c r="H207" i="8"/>
  <c r="L207" i="8"/>
  <c r="L223" i="8"/>
  <c r="H223" i="8"/>
  <c r="J223" i="8"/>
  <c r="E223" i="8"/>
  <c r="K223" i="8"/>
  <c r="G223" i="8"/>
  <c r="N223" i="8"/>
  <c r="F223" i="8"/>
  <c r="M223" i="8"/>
  <c r="I223" i="8"/>
  <c r="F204" i="8"/>
  <c r="J204" i="8"/>
  <c r="N204" i="8"/>
  <c r="L204" i="8"/>
  <c r="G204" i="8"/>
  <c r="K204" i="8"/>
  <c r="E204" i="8"/>
  <c r="H204" i="8"/>
  <c r="M204" i="8"/>
  <c r="I204" i="8"/>
  <c r="L216" i="8"/>
  <c r="H216" i="8"/>
  <c r="N216" i="8"/>
  <c r="K216" i="8"/>
  <c r="G216" i="8"/>
  <c r="J216" i="8"/>
  <c r="F216" i="8"/>
  <c r="I216" i="8"/>
  <c r="M216" i="8"/>
  <c r="E216" i="8"/>
  <c r="G201" i="8"/>
  <c r="K201" i="8"/>
  <c r="M201" i="8"/>
  <c r="H201" i="8"/>
  <c r="L201" i="8"/>
  <c r="I201" i="8"/>
  <c r="E201" i="8"/>
  <c r="N201" i="8"/>
  <c r="F201" i="8"/>
  <c r="J201" i="8"/>
  <c r="G205" i="8"/>
  <c r="K205" i="8"/>
  <c r="M205" i="8"/>
  <c r="H205" i="8"/>
  <c r="L205" i="8"/>
  <c r="I205" i="8"/>
  <c r="E205" i="8"/>
  <c r="J205" i="8"/>
  <c r="N205" i="8"/>
  <c r="F205" i="8"/>
  <c r="G209" i="8"/>
  <c r="K209" i="8"/>
  <c r="M209" i="8"/>
  <c r="H209" i="8"/>
  <c r="L209" i="8"/>
  <c r="I209" i="8"/>
  <c r="E209" i="8"/>
  <c r="F209" i="8"/>
  <c r="J209" i="8"/>
  <c r="N209" i="8"/>
  <c r="L217" i="8"/>
  <c r="H217" i="8"/>
  <c r="J217" i="8"/>
  <c r="K217" i="8"/>
  <c r="G217" i="8"/>
  <c r="N217" i="8"/>
  <c r="F217" i="8"/>
  <c r="M217" i="8"/>
  <c r="I217" i="8"/>
  <c r="E217" i="8"/>
  <c r="L221" i="8"/>
  <c r="H221" i="8"/>
  <c r="N221" i="8"/>
  <c r="K221" i="8"/>
  <c r="G221" i="8"/>
  <c r="J221" i="8"/>
  <c r="F221" i="8"/>
  <c r="M221" i="8"/>
  <c r="E221" i="8"/>
  <c r="I221" i="8"/>
  <c r="I203" i="8"/>
  <c r="M203" i="8"/>
  <c r="E203" i="8"/>
  <c r="F203" i="8"/>
  <c r="J203" i="8"/>
  <c r="N203" i="8"/>
  <c r="K203" i="8"/>
  <c r="G203" i="8"/>
  <c r="L203" i="8"/>
  <c r="H203" i="8"/>
  <c r="L215" i="8"/>
  <c r="H215" i="8"/>
  <c r="N215" i="8"/>
  <c r="F215" i="8"/>
  <c r="K215" i="8"/>
  <c r="G215" i="8"/>
  <c r="J215" i="8"/>
  <c r="E215" i="8"/>
  <c r="I215" i="8"/>
  <c r="M215" i="8"/>
  <c r="L219" i="8"/>
  <c r="H219" i="8"/>
  <c r="F219" i="8"/>
  <c r="I219" i="8"/>
  <c r="K219" i="8"/>
  <c r="G219" i="8"/>
  <c r="N219" i="8"/>
  <c r="J219" i="8"/>
  <c r="M219" i="8"/>
  <c r="E219" i="8"/>
  <c r="H3" i="8"/>
  <c r="E3" i="8"/>
  <c r="F200" i="8"/>
  <c r="J200" i="8"/>
  <c r="N200" i="8"/>
  <c r="E200" i="8"/>
  <c r="L200" i="8"/>
  <c r="G200" i="8"/>
  <c r="K200" i="8"/>
  <c r="H200" i="8"/>
  <c r="I200" i="8"/>
  <c r="M200" i="8"/>
  <c r="F208" i="8"/>
  <c r="J208" i="8"/>
  <c r="N208" i="8"/>
  <c r="L208" i="8"/>
  <c r="G208" i="8"/>
  <c r="K208" i="8"/>
  <c r="E208" i="8"/>
  <c r="H208" i="8"/>
  <c r="I208" i="8"/>
  <c r="M208" i="8"/>
  <c r="L220" i="8"/>
  <c r="H220" i="8"/>
  <c r="N220" i="8"/>
  <c r="F220" i="8"/>
  <c r="M220" i="8"/>
  <c r="K220" i="8"/>
  <c r="G220" i="8"/>
  <c r="J220" i="8"/>
  <c r="E220" i="8"/>
  <c r="I220" i="8"/>
  <c r="H202" i="8"/>
  <c r="L202" i="8"/>
  <c r="J202" i="8"/>
  <c r="I202" i="8"/>
  <c r="M202" i="8"/>
  <c r="F202" i="8"/>
  <c r="N202" i="8"/>
  <c r="K202" i="8"/>
  <c r="G202" i="8"/>
  <c r="E202" i="8"/>
  <c r="H206" i="8"/>
  <c r="L206" i="8"/>
  <c r="I206" i="8"/>
  <c r="M206" i="8"/>
  <c r="F206" i="8"/>
  <c r="J206" i="8"/>
  <c r="N206" i="8"/>
  <c r="G206" i="8"/>
  <c r="E206" i="8"/>
  <c r="K206" i="8"/>
  <c r="L214" i="8"/>
  <c r="H214" i="8"/>
  <c r="F214" i="8"/>
  <c r="K214" i="8"/>
  <c r="G214" i="8"/>
  <c r="N214" i="8"/>
  <c r="J214" i="8"/>
  <c r="I214" i="8"/>
  <c r="M214" i="8"/>
  <c r="L218" i="8"/>
  <c r="H218" i="8"/>
  <c r="J218" i="8"/>
  <c r="E218" i="8"/>
  <c r="K218" i="8"/>
  <c r="G218" i="8"/>
  <c r="N218" i="8"/>
  <c r="F218" i="8"/>
  <c r="M218" i="8"/>
  <c r="I218" i="8"/>
  <c r="L222" i="8"/>
  <c r="H222" i="8"/>
  <c r="E222" i="8"/>
  <c r="K222" i="8"/>
  <c r="G222" i="8"/>
  <c r="N222" i="8"/>
  <c r="J222" i="8"/>
  <c r="F222" i="8"/>
  <c r="M222" i="8"/>
  <c r="I222" i="8"/>
  <c r="O74" i="8"/>
  <c r="J241" i="8"/>
  <c r="N241" i="8"/>
  <c r="N243" i="8" s="1"/>
  <c r="I241" i="8"/>
  <c r="R239" i="8"/>
  <c r="R238" i="8"/>
  <c r="R240" i="8"/>
  <c r="S424" i="5"/>
  <c r="S423" i="5"/>
  <c r="S421" i="5"/>
  <c r="S422" i="5"/>
  <c r="S420" i="5"/>
  <c r="S417" i="5"/>
  <c r="S425" i="5"/>
  <c r="S418" i="5"/>
  <c r="S419" i="5"/>
  <c r="S416" i="5"/>
  <c r="S414" i="5"/>
  <c r="S412" i="5"/>
  <c r="S410" i="5"/>
  <c r="S409" i="5"/>
  <c r="S411" i="5"/>
  <c r="S407" i="5"/>
  <c r="S408" i="5"/>
  <c r="S405" i="5"/>
  <c r="S406" i="5"/>
  <c r="S413" i="5"/>
  <c r="S400" i="5"/>
  <c r="S399" i="5"/>
  <c r="S398" i="5"/>
  <c r="S403" i="5"/>
  <c r="S394" i="5"/>
  <c r="S402" i="5"/>
  <c r="S397" i="5"/>
  <c r="S396" i="5"/>
  <c r="S395" i="5"/>
  <c r="S401" i="5"/>
  <c r="P64" i="8"/>
  <c r="P60" i="8"/>
  <c r="P56" i="8"/>
  <c r="P61" i="8"/>
  <c r="P57" i="8"/>
  <c r="O10" i="8"/>
  <c r="O62" i="8" s="1"/>
  <c r="L7" i="8"/>
  <c r="I17" i="8"/>
  <c r="M11" i="8"/>
  <c r="I11" i="8"/>
  <c r="L6" i="8"/>
  <c r="O3" i="8"/>
  <c r="O55" i="8" s="1"/>
  <c r="K18" i="8"/>
  <c r="H11" i="8"/>
  <c r="G7" i="8"/>
  <c r="I3" i="8"/>
  <c r="G6" i="8"/>
  <c r="N17" i="8"/>
  <c r="F18" i="8"/>
  <c r="G8" i="8"/>
  <c r="K8" i="8"/>
  <c r="O8" i="8"/>
  <c r="M19" i="8"/>
  <c r="L19" i="8"/>
  <c r="H19" i="8"/>
  <c r="N30" i="8"/>
  <c r="J30" i="8"/>
  <c r="F30" i="8"/>
  <c r="M30" i="8"/>
  <c r="I30" i="8"/>
  <c r="E30" i="8"/>
  <c r="L30" i="8"/>
  <c r="H30" i="8"/>
  <c r="N38" i="8"/>
  <c r="J38" i="8"/>
  <c r="F38" i="8"/>
  <c r="M38" i="8"/>
  <c r="I38" i="8"/>
  <c r="E38" i="8"/>
  <c r="L38" i="8"/>
  <c r="H38" i="8"/>
  <c r="N49" i="8"/>
  <c r="J49" i="8"/>
  <c r="F49" i="8"/>
  <c r="M49" i="8"/>
  <c r="I49" i="8"/>
  <c r="E49" i="8"/>
  <c r="L49" i="8"/>
  <c r="H49" i="8"/>
  <c r="H5" i="8"/>
  <c r="L5" i="8"/>
  <c r="H9" i="8"/>
  <c r="L9" i="8"/>
  <c r="N20" i="8"/>
  <c r="J20" i="8"/>
  <c r="F20" i="8"/>
  <c r="M20" i="8"/>
  <c r="I20" i="8"/>
  <c r="E20" i="8"/>
  <c r="L20" i="8"/>
  <c r="H20" i="8"/>
  <c r="N31" i="8"/>
  <c r="J31" i="8"/>
  <c r="F31" i="8"/>
  <c r="M31" i="8"/>
  <c r="I31" i="8"/>
  <c r="E31" i="8"/>
  <c r="L31" i="8"/>
  <c r="H31" i="8"/>
  <c r="N50" i="8"/>
  <c r="J50" i="8"/>
  <c r="F50" i="8"/>
  <c r="M50" i="8"/>
  <c r="I50" i="8"/>
  <c r="L50" i="8"/>
  <c r="H50" i="8"/>
  <c r="G4" i="8"/>
  <c r="K4" i="8"/>
  <c r="O4" i="8"/>
  <c r="G12" i="8"/>
  <c r="K12" i="8"/>
  <c r="N23" i="8"/>
  <c r="J23" i="8"/>
  <c r="F23" i="8"/>
  <c r="M23" i="8"/>
  <c r="I23" i="8"/>
  <c r="E23" i="8"/>
  <c r="L23" i="8"/>
  <c r="H23" i="8"/>
  <c r="N34" i="8"/>
  <c r="J34" i="8"/>
  <c r="F34" i="8"/>
  <c r="M34" i="8"/>
  <c r="I34" i="8"/>
  <c r="E34" i="8"/>
  <c r="L34" i="8"/>
  <c r="H34" i="8"/>
  <c r="N45" i="8"/>
  <c r="J45" i="8"/>
  <c r="F45" i="8"/>
  <c r="M45" i="8"/>
  <c r="I45" i="8"/>
  <c r="E45" i="8"/>
  <c r="L45" i="8"/>
  <c r="H45" i="8"/>
  <c r="L16" i="8"/>
  <c r="H16" i="8"/>
  <c r="N24" i="8"/>
  <c r="J24" i="8"/>
  <c r="F24" i="8"/>
  <c r="M24" i="8"/>
  <c r="I24" i="8"/>
  <c r="E24" i="8"/>
  <c r="L24" i="8"/>
  <c r="H24" i="8"/>
  <c r="N35" i="8"/>
  <c r="J35" i="8"/>
  <c r="F35" i="8"/>
  <c r="M35" i="8"/>
  <c r="I35" i="8"/>
  <c r="E35" i="8"/>
  <c r="L35" i="8"/>
  <c r="H35" i="8"/>
  <c r="N42" i="8"/>
  <c r="J42" i="8"/>
  <c r="F42" i="8"/>
  <c r="M42" i="8"/>
  <c r="I42" i="8"/>
  <c r="E42" i="8"/>
  <c r="L42" i="8"/>
  <c r="H42" i="8"/>
  <c r="N46" i="8"/>
  <c r="J46" i="8"/>
  <c r="F46" i="8"/>
  <c r="M46" i="8"/>
  <c r="I46" i="8"/>
  <c r="E46" i="8"/>
  <c r="L46" i="8"/>
  <c r="H46" i="8"/>
  <c r="E9" i="8"/>
  <c r="E5" i="8"/>
  <c r="N12" i="8"/>
  <c r="I12" i="8"/>
  <c r="N5" i="8"/>
  <c r="I5" i="8"/>
  <c r="N4" i="8"/>
  <c r="I4" i="8"/>
  <c r="O23" i="8"/>
  <c r="O24" i="8"/>
  <c r="O45" i="8"/>
  <c r="O46" i="8"/>
  <c r="I10" i="8"/>
  <c r="M10" i="8"/>
  <c r="N21" i="8"/>
  <c r="J21" i="8"/>
  <c r="F21" i="8"/>
  <c r="M21" i="8"/>
  <c r="I21" i="8"/>
  <c r="E21" i="8"/>
  <c r="L21" i="8"/>
  <c r="H21" i="8"/>
  <c r="N36" i="8"/>
  <c r="J36" i="8"/>
  <c r="J62" i="8" s="1"/>
  <c r="F36" i="8"/>
  <c r="M36" i="8"/>
  <c r="I36" i="8"/>
  <c r="E36" i="8"/>
  <c r="L36" i="8"/>
  <c r="H36" i="8"/>
  <c r="N47" i="8"/>
  <c r="J47" i="8"/>
  <c r="F47" i="8"/>
  <c r="M47" i="8"/>
  <c r="I47" i="8"/>
  <c r="E47" i="8"/>
  <c r="L47" i="8"/>
  <c r="H47" i="8"/>
  <c r="N51" i="8"/>
  <c r="J51" i="8"/>
  <c r="F51" i="8"/>
  <c r="M51" i="8"/>
  <c r="I51" i="8"/>
  <c r="E51" i="8"/>
  <c r="L51" i="8"/>
  <c r="H51" i="8"/>
  <c r="E12" i="8"/>
  <c r="N10" i="8"/>
  <c r="H10" i="8"/>
  <c r="O9" i="8"/>
  <c r="J9" i="8"/>
  <c r="J8" i="8"/>
  <c r="K6" i="8"/>
  <c r="M5" i="8"/>
  <c r="G5" i="8"/>
  <c r="M4" i="8"/>
  <c r="H4" i="8"/>
  <c r="M3" i="8"/>
  <c r="G16" i="8"/>
  <c r="M16" i="8"/>
  <c r="M68" i="8" s="1"/>
  <c r="E17" i="8"/>
  <c r="J17" i="8"/>
  <c r="G18" i="8"/>
  <c r="E19" i="8"/>
  <c r="E71" i="8" s="1"/>
  <c r="J19" i="8"/>
  <c r="K9" i="8"/>
  <c r="F9" i="8"/>
  <c r="F61" i="8" s="1"/>
  <c r="L8" i="8"/>
  <c r="F8" i="8"/>
  <c r="F60" i="8" s="1"/>
  <c r="F16" i="8"/>
  <c r="K16" i="8"/>
  <c r="I19" i="8"/>
  <c r="O19" i="8"/>
  <c r="O20" i="8"/>
  <c r="O30" i="8"/>
  <c r="O31" i="8"/>
  <c r="O34" i="8"/>
  <c r="O35" i="8"/>
  <c r="O38" i="8"/>
  <c r="O42" i="8"/>
  <c r="O49" i="8"/>
  <c r="O50" i="8"/>
  <c r="I6" i="8"/>
  <c r="M6" i="8"/>
  <c r="L17" i="8"/>
  <c r="H17" i="8"/>
  <c r="N25" i="8"/>
  <c r="N77" i="8" s="1"/>
  <c r="J25" i="8"/>
  <c r="J77" i="8" s="1"/>
  <c r="F25" i="8"/>
  <c r="F77" i="8" s="1"/>
  <c r="M25" i="8"/>
  <c r="M77" i="8" s="1"/>
  <c r="I25" i="8"/>
  <c r="I77" i="8" s="1"/>
  <c r="E25" i="8"/>
  <c r="E77" i="8" s="1"/>
  <c r="L25" i="8"/>
  <c r="L77" i="8" s="1"/>
  <c r="H25" i="8"/>
  <c r="H77" i="8" s="1"/>
  <c r="N32" i="8"/>
  <c r="J32" i="8"/>
  <c r="F32" i="8"/>
  <c r="F58" i="8" s="1"/>
  <c r="M32" i="8"/>
  <c r="I32" i="8"/>
  <c r="E32" i="8"/>
  <c r="L32" i="8"/>
  <c r="H32" i="8"/>
  <c r="N43" i="8"/>
  <c r="J43" i="8"/>
  <c r="F43" i="8"/>
  <c r="M43" i="8"/>
  <c r="I43" i="8"/>
  <c r="E43" i="8"/>
  <c r="L43" i="8"/>
  <c r="H43" i="8"/>
  <c r="E8" i="8"/>
  <c r="E4" i="8"/>
  <c r="M12" i="8"/>
  <c r="H12" i="8"/>
  <c r="F3" i="8"/>
  <c r="J3" i="8"/>
  <c r="N3" i="8"/>
  <c r="F7" i="8"/>
  <c r="J7" i="8"/>
  <c r="N7" i="8"/>
  <c r="F11" i="8"/>
  <c r="J11" i="8"/>
  <c r="N11" i="8"/>
  <c r="L18" i="8"/>
  <c r="H18" i="8"/>
  <c r="N22" i="8"/>
  <c r="J22" i="8"/>
  <c r="F22" i="8"/>
  <c r="M22" i="8"/>
  <c r="I22" i="8"/>
  <c r="E22" i="8"/>
  <c r="L22" i="8"/>
  <c r="H22" i="8"/>
  <c r="N29" i="8"/>
  <c r="J29" i="8"/>
  <c r="F29" i="8"/>
  <c r="M29" i="8"/>
  <c r="I29" i="8"/>
  <c r="E29" i="8"/>
  <c r="L29" i="8"/>
  <c r="H29" i="8"/>
  <c r="N33" i="8"/>
  <c r="J33" i="8"/>
  <c r="F33" i="8"/>
  <c r="M33" i="8"/>
  <c r="I33" i="8"/>
  <c r="E33" i="8"/>
  <c r="L33" i="8"/>
  <c r="H33" i="8"/>
  <c r="N37" i="8"/>
  <c r="J37" i="8"/>
  <c r="F37" i="8"/>
  <c r="M37" i="8"/>
  <c r="I37" i="8"/>
  <c r="E37" i="8"/>
  <c r="L37" i="8"/>
  <c r="H37" i="8"/>
  <c r="N44" i="8"/>
  <c r="J44" i="8"/>
  <c r="F44" i="8"/>
  <c r="M44" i="8"/>
  <c r="M70" i="8" s="1"/>
  <c r="I44" i="8"/>
  <c r="E44" i="8"/>
  <c r="L44" i="8"/>
  <c r="H44" i="8"/>
  <c r="N48" i="8"/>
  <c r="J48" i="8"/>
  <c r="F48" i="8"/>
  <c r="M48" i="8"/>
  <c r="I48" i="8"/>
  <c r="E48" i="8"/>
  <c r="L48" i="8"/>
  <c r="H48" i="8"/>
  <c r="E11" i="8"/>
  <c r="E7" i="8"/>
  <c r="L12" i="8"/>
  <c r="F12" i="8"/>
  <c r="L11" i="8"/>
  <c r="G11" i="8"/>
  <c r="L10" i="8"/>
  <c r="G10" i="8"/>
  <c r="N9" i="8"/>
  <c r="I9" i="8"/>
  <c r="N8" i="8"/>
  <c r="I8" i="8"/>
  <c r="O7" i="8"/>
  <c r="O59" i="8" s="1"/>
  <c r="I7" i="8"/>
  <c r="O6" i="8"/>
  <c r="O58" i="8" s="1"/>
  <c r="J6" i="8"/>
  <c r="K5" i="8"/>
  <c r="F5" i="8"/>
  <c r="L4" i="8"/>
  <c r="F4" i="8"/>
  <c r="L3" i="8"/>
  <c r="G3" i="8"/>
  <c r="I16" i="8"/>
  <c r="N16" i="8"/>
  <c r="F17" i="8"/>
  <c r="K17" i="8"/>
  <c r="I18" i="8"/>
  <c r="N18" i="8"/>
  <c r="F19" i="8"/>
  <c r="K19" i="8"/>
  <c r="G20" i="8"/>
  <c r="G21" i="8"/>
  <c r="G22" i="8"/>
  <c r="G23" i="8"/>
  <c r="G24" i="8"/>
  <c r="G25" i="8"/>
  <c r="G29" i="8"/>
  <c r="G30" i="8"/>
  <c r="G31" i="8"/>
  <c r="G32" i="8"/>
  <c r="G33" i="8"/>
  <c r="G34" i="8"/>
  <c r="G35" i="8"/>
  <c r="G36" i="8"/>
  <c r="G37" i="8"/>
  <c r="G38" i="8"/>
  <c r="G42" i="8"/>
  <c r="G43" i="8"/>
  <c r="G44" i="8"/>
  <c r="G45" i="8"/>
  <c r="G46" i="8"/>
  <c r="G47" i="8"/>
  <c r="G48" i="8"/>
  <c r="G49" i="8"/>
  <c r="G50" i="8"/>
  <c r="G51" i="8"/>
  <c r="E10" i="8"/>
  <c r="E6" i="8"/>
  <c r="O12" i="8"/>
  <c r="J12" i="8"/>
  <c r="K11" i="8"/>
  <c r="K10" i="8"/>
  <c r="F10" i="8"/>
  <c r="M9" i="8"/>
  <c r="G9" i="8"/>
  <c r="M8" i="8"/>
  <c r="H8" i="8"/>
  <c r="M7" i="8"/>
  <c r="M59" i="8" s="1"/>
  <c r="H7" i="8"/>
  <c r="N6" i="8"/>
  <c r="H6" i="8"/>
  <c r="O5" i="8"/>
  <c r="J5" i="8"/>
  <c r="J4" i="8"/>
  <c r="K3" i="8"/>
  <c r="E16" i="8"/>
  <c r="J16" i="8"/>
  <c r="O16" i="8"/>
  <c r="G17" i="8"/>
  <c r="M17" i="8"/>
  <c r="E18" i="8"/>
  <c r="J18" i="8"/>
  <c r="J70" i="8" s="1"/>
  <c r="O18" i="8"/>
  <c r="O70" i="8" s="1"/>
  <c r="G19" i="8"/>
  <c r="N19" i="8"/>
  <c r="K20" i="8"/>
  <c r="K21" i="8"/>
  <c r="K22" i="8"/>
  <c r="K23" i="8"/>
  <c r="K24" i="8"/>
  <c r="K25" i="8"/>
  <c r="K29" i="8"/>
  <c r="K30" i="8"/>
  <c r="K31" i="8"/>
  <c r="K32" i="8"/>
  <c r="K33" i="8"/>
  <c r="K59" i="8" s="1"/>
  <c r="K34" i="8"/>
  <c r="K35" i="8"/>
  <c r="K36" i="8"/>
  <c r="K37" i="8"/>
  <c r="K38" i="8"/>
  <c r="K42" i="8"/>
  <c r="K43" i="8"/>
  <c r="K44" i="8"/>
  <c r="K45" i="8"/>
  <c r="K46" i="8"/>
  <c r="K47" i="8"/>
  <c r="K48" i="8"/>
  <c r="K49" i="8"/>
  <c r="K50" i="8"/>
  <c r="K51" i="8"/>
  <c r="R78" i="2"/>
  <c r="R76" i="2"/>
  <c r="R72" i="2"/>
  <c r="E325" i="8" s="1"/>
  <c r="R213" i="2"/>
  <c r="R212" i="2"/>
  <c r="R211" i="2"/>
  <c r="R210" i="2"/>
  <c r="R209" i="2"/>
  <c r="R208" i="2"/>
  <c r="R207" i="2"/>
  <c r="R206" i="2"/>
  <c r="R205" i="2"/>
  <c r="R204" i="2"/>
  <c r="R183" i="2"/>
  <c r="R184" i="2"/>
  <c r="R185" i="2"/>
  <c r="R186" i="2"/>
  <c r="R187" i="2"/>
  <c r="R188" i="2"/>
  <c r="R189" i="2"/>
  <c r="R190" i="2"/>
  <c r="R191" i="2"/>
  <c r="R182" i="2"/>
  <c r="N196" i="8" l="1"/>
  <c r="E196" i="8"/>
  <c r="H196" i="8"/>
  <c r="E182" i="8"/>
  <c r="H182" i="8"/>
  <c r="J182" i="8"/>
  <c r="J196" i="8"/>
  <c r="M196" i="8"/>
  <c r="K196" i="8"/>
  <c r="M182" i="8"/>
  <c r="K182" i="8"/>
  <c r="F182" i="8"/>
  <c r="F196" i="8"/>
  <c r="I196" i="8"/>
  <c r="G196" i="8"/>
  <c r="I182" i="8"/>
  <c r="G182" i="8"/>
  <c r="L196" i="8"/>
  <c r="L182" i="8"/>
  <c r="N182" i="8"/>
  <c r="R266" i="8"/>
  <c r="E59" i="8"/>
  <c r="J60" i="8"/>
  <c r="E64" i="8"/>
  <c r="F325" i="8"/>
  <c r="I57" i="8"/>
  <c r="H56" i="8"/>
  <c r="M64" i="8"/>
  <c r="D330" i="8"/>
  <c r="D334" i="8" s="1"/>
  <c r="D329" i="8"/>
  <c r="D333" i="8" s="1"/>
  <c r="D331" i="8"/>
  <c r="D335" i="8" s="1"/>
  <c r="D332" i="8"/>
  <c r="D336" i="8" s="1"/>
  <c r="F326" i="8"/>
  <c r="E331" i="8"/>
  <c r="E335" i="8" s="1"/>
  <c r="E330" i="8"/>
  <c r="F327" i="8"/>
  <c r="F322" i="8"/>
  <c r="F323" i="8"/>
  <c r="E321" i="8"/>
  <c r="P59" i="8"/>
  <c r="P58" i="8"/>
  <c r="P62" i="8"/>
  <c r="P74" i="8"/>
  <c r="P70" i="8"/>
  <c r="P63" i="8"/>
  <c r="P77" i="8"/>
  <c r="P73" i="8"/>
  <c r="P69" i="8"/>
  <c r="H55" i="8"/>
  <c r="O68" i="8"/>
  <c r="E58" i="8"/>
  <c r="F57" i="8"/>
  <c r="F62" i="8"/>
  <c r="I68" i="8"/>
  <c r="L62" i="8"/>
  <c r="N71" i="8"/>
  <c r="J57" i="8"/>
  <c r="M69" i="8"/>
  <c r="E68" i="8"/>
  <c r="E55" i="8"/>
  <c r="R241" i="8"/>
  <c r="G69" i="8"/>
  <c r="I76" i="8"/>
  <c r="N76" i="8"/>
  <c r="E75" i="8"/>
  <c r="J68" i="8"/>
  <c r="I75" i="8"/>
  <c r="I70" i="8"/>
  <c r="L56" i="8"/>
  <c r="L64" i="8"/>
  <c r="O71" i="8"/>
  <c r="J71" i="8"/>
  <c r="L75" i="8"/>
  <c r="F75" i="8"/>
  <c r="E69" i="8"/>
  <c r="H72" i="8"/>
  <c r="H71" i="8"/>
  <c r="E70" i="8"/>
  <c r="G71" i="8"/>
  <c r="E76" i="8"/>
  <c r="K70" i="8"/>
  <c r="K71" i="8"/>
  <c r="E74" i="8"/>
  <c r="E73" i="8"/>
  <c r="M76" i="8"/>
  <c r="L72" i="8"/>
  <c r="F72" i="8"/>
  <c r="E72" i="8"/>
  <c r="J72" i="8"/>
  <c r="M71" i="8"/>
  <c r="M75" i="8"/>
  <c r="O75" i="8"/>
  <c r="O72" i="8"/>
  <c r="O76" i="8"/>
  <c r="N74" i="8"/>
  <c r="N73" i="8"/>
  <c r="N75" i="8"/>
  <c r="N70" i="8"/>
  <c r="N68" i="8"/>
  <c r="N72" i="8"/>
  <c r="N69" i="8"/>
  <c r="M74" i="8"/>
  <c r="M73" i="8"/>
  <c r="M72" i="8"/>
  <c r="L74" i="8"/>
  <c r="L70" i="8"/>
  <c r="L69" i="8"/>
  <c r="L73" i="8"/>
  <c r="L71" i="8"/>
  <c r="L76" i="8"/>
  <c r="L68" i="8"/>
  <c r="K73" i="8"/>
  <c r="K76" i="8"/>
  <c r="K69" i="8"/>
  <c r="K75" i="8"/>
  <c r="K68" i="8"/>
  <c r="K77" i="8"/>
  <c r="K72" i="8"/>
  <c r="K74" i="8"/>
  <c r="J73" i="8"/>
  <c r="J75" i="8"/>
  <c r="J74" i="8"/>
  <c r="J69" i="8"/>
  <c r="J76" i="8"/>
  <c r="I71" i="8"/>
  <c r="I69" i="8"/>
  <c r="I74" i="8"/>
  <c r="I73" i="8"/>
  <c r="I72" i="8"/>
  <c r="H76" i="8"/>
  <c r="H68" i="8"/>
  <c r="H74" i="8"/>
  <c r="H70" i="8"/>
  <c r="H69" i="8"/>
  <c r="H73" i="8"/>
  <c r="H75" i="8"/>
  <c r="F74" i="8"/>
  <c r="F73" i="8"/>
  <c r="F71" i="8"/>
  <c r="F69" i="8"/>
  <c r="F76" i="8"/>
  <c r="F70" i="8"/>
  <c r="F68" i="8"/>
  <c r="G76" i="8"/>
  <c r="G72" i="8"/>
  <c r="G75" i="8"/>
  <c r="G74" i="8"/>
  <c r="G70" i="8"/>
  <c r="G68" i="8"/>
  <c r="G77" i="8"/>
  <c r="G73" i="8"/>
  <c r="O57" i="8"/>
  <c r="M61" i="8"/>
  <c r="F56" i="8"/>
  <c r="J58" i="8"/>
  <c r="F64" i="8"/>
  <c r="F63" i="8"/>
  <c r="H64" i="8"/>
  <c r="K61" i="8"/>
  <c r="M57" i="8"/>
  <c r="G56" i="8"/>
  <c r="H57" i="8"/>
  <c r="O60" i="8"/>
  <c r="I61" i="8"/>
  <c r="L60" i="8"/>
  <c r="M56" i="8"/>
  <c r="H59" i="8"/>
  <c r="G61" i="8"/>
  <c r="K63" i="8"/>
  <c r="L55" i="8"/>
  <c r="K57" i="8"/>
  <c r="N61" i="8"/>
  <c r="L63" i="8"/>
  <c r="J63" i="8"/>
  <c r="F59" i="8"/>
  <c r="G57" i="8"/>
  <c r="J61" i="8"/>
  <c r="N56" i="8"/>
  <c r="N64" i="8"/>
  <c r="L57" i="8"/>
  <c r="L58" i="8"/>
  <c r="L59" i="8"/>
  <c r="I58" i="8"/>
  <c r="K56" i="8"/>
  <c r="G59" i="8"/>
  <c r="G62" i="8"/>
  <c r="N55" i="8"/>
  <c r="E57" i="8"/>
  <c r="H63" i="8"/>
  <c r="I63" i="8"/>
  <c r="K55" i="8"/>
  <c r="H58" i="8"/>
  <c r="H60" i="8"/>
  <c r="O64" i="8"/>
  <c r="N60" i="8"/>
  <c r="N59" i="8"/>
  <c r="J55" i="8"/>
  <c r="K58" i="8"/>
  <c r="H62" i="8"/>
  <c r="I62" i="8"/>
  <c r="N57" i="8"/>
  <c r="E61" i="8"/>
  <c r="G64" i="8"/>
  <c r="L61" i="8"/>
  <c r="K60" i="8"/>
  <c r="G58" i="8"/>
  <c r="M63" i="8"/>
  <c r="J64" i="8"/>
  <c r="I60" i="8"/>
  <c r="M55" i="8"/>
  <c r="O61" i="8"/>
  <c r="M62" i="8"/>
  <c r="K64" i="8"/>
  <c r="J56" i="8"/>
  <c r="N58" i="8"/>
  <c r="M60" i="8"/>
  <c r="K62" i="8"/>
  <c r="G55" i="8"/>
  <c r="I59" i="8"/>
  <c r="G63" i="8"/>
  <c r="N63" i="8"/>
  <c r="J59" i="8"/>
  <c r="F55" i="8"/>
  <c r="E56" i="8"/>
  <c r="M58" i="8"/>
  <c r="N62" i="8"/>
  <c r="I56" i="8"/>
  <c r="I64" i="8"/>
  <c r="O56" i="8"/>
  <c r="H61" i="8"/>
  <c r="G60" i="8"/>
  <c r="I55" i="8"/>
  <c r="E62" i="8"/>
  <c r="E63" i="8"/>
  <c r="E60" i="8"/>
  <c r="Q239" i="2"/>
  <c r="F330" i="8" l="1"/>
  <c r="E334" i="8"/>
  <c r="F334" i="8" s="1"/>
  <c r="F335" i="8"/>
  <c r="F331" i="8"/>
  <c r="F321" i="8"/>
  <c r="E329" i="8"/>
  <c r="F329" i="8" s="1"/>
  <c r="E39" i="8"/>
  <c r="E52" i="8"/>
  <c r="E333" i="8" l="1"/>
  <c r="F333" i="8" s="1"/>
  <c r="R543" i="5"/>
  <c r="R542" i="5"/>
  <c r="R536" i="5"/>
  <c r="R530" i="5"/>
  <c r="R252" i="8" l="1"/>
  <c r="R253" i="8"/>
  <c r="R257" i="8"/>
  <c r="R258" i="8"/>
  <c r="R432" i="5"/>
  <c r="Q432" i="5"/>
  <c r="R431" i="5"/>
  <c r="Q431" i="5"/>
  <c r="R430" i="5"/>
  <c r="Q430" i="5"/>
  <c r="R429" i="5"/>
  <c r="Q429" i="5"/>
  <c r="R247" i="8" l="1"/>
  <c r="R522" i="5" l="1"/>
  <c r="R523" i="5"/>
  <c r="R524" i="5"/>
  <c r="R525" i="5"/>
  <c r="R521" i="5"/>
  <c r="Q522" i="5"/>
  <c r="Q523" i="5"/>
  <c r="Q524" i="5"/>
  <c r="Q525" i="5"/>
  <c r="Q521" i="5"/>
  <c r="E526" i="5"/>
  <c r="F526" i="5"/>
  <c r="G526" i="5"/>
  <c r="H526" i="5"/>
  <c r="I526" i="5"/>
  <c r="J526" i="5"/>
  <c r="K526" i="5"/>
  <c r="L526" i="5"/>
  <c r="M526" i="5"/>
  <c r="N526" i="5"/>
  <c r="O526" i="5"/>
  <c r="P526" i="5"/>
  <c r="R475" i="5" l="1"/>
  <c r="R526" i="5"/>
  <c r="Q526" i="5"/>
  <c r="Q475" i="5"/>
  <c r="Q4" i="18"/>
  <c r="Q5" i="18"/>
  <c r="Q6" i="18"/>
  <c r="Q3" i="18"/>
  <c r="Q238" i="8"/>
  <c r="M243" i="8" l="1"/>
  <c r="Q241" i="8"/>
  <c r="Q240" i="8"/>
  <c r="Q239" i="8"/>
  <c r="L243" i="8"/>
  <c r="K243" i="8"/>
  <c r="G243" i="8"/>
  <c r="J243" i="8"/>
  <c r="F243" i="8"/>
  <c r="H243" i="8"/>
  <c r="E243" i="8"/>
  <c r="I243" i="8"/>
  <c r="R243" i="8"/>
  <c r="F228" i="8"/>
  <c r="G228" i="8"/>
  <c r="H228" i="8"/>
  <c r="I228" i="8"/>
  <c r="J228" i="8"/>
  <c r="K228" i="8"/>
  <c r="L228" i="8"/>
  <c r="M228" i="8"/>
  <c r="N228" i="8"/>
  <c r="O228" i="8"/>
  <c r="P228" i="8"/>
  <c r="Q228" i="8"/>
  <c r="F229" i="8"/>
  <c r="G229" i="8"/>
  <c r="H229" i="8"/>
  <c r="I229" i="8"/>
  <c r="J229" i="8"/>
  <c r="K229" i="8"/>
  <c r="L229" i="8"/>
  <c r="M229" i="8"/>
  <c r="N229" i="8"/>
  <c r="O229" i="8"/>
  <c r="P229" i="8"/>
  <c r="Q229" i="8"/>
  <c r="F230" i="8"/>
  <c r="G230" i="8"/>
  <c r="H230" i="8"/>
  <c r="I230" i="8"/>
  <c r="J230" i="8"/>
  <c r="K230" i="8"/>
  <c r="L230" i="8"/>
  <c r="M230" i="8"/>
  <c r="N230" i="8"/>
  <c r="O230" i="8"/>
  <c r="P230" i="8"/>
  <c r="Q230" i="8"/>
  <c r="F231" i="8"/>
  <c r="G231" i="8"/>
  <c r="H231" i="8"/>
  <c r="I231" i="8"/>
  <c r="J231" i="8"/>
  <c r="K231" i="8"/>
  <c r="L231" i="8"/>
  <c r="M231" i="8"/>
  <c r="N231" i="8"/>
  <c r="O231" i="8"/>
  <c r="P231" i="8"/>
  <c r="Q231" i="8"/>
  <c r="F232" i="8"/>
  <c r="G232" i="8"/>
  <c r="H232" i="8"/>
  <c r="I232" i="8"/>
  <c r="J232" i="8"/>
  <c r="K232" i="8"/>
  <c r="L232" i="8"/>
  <c r="M232" i="8"/>
  <c r="N232" i="8"/>
  <c r="O232" i="8"/>
  <c r="P232" i="8"/>
  <c r="Q232" i="8"/>
  <c r="E229" i="8"/>
  <c r="E230" i="8"/>
  <c r="E231" i="8"/>
  <c r="E232" i="8"/>
  <c r="E228" i="8"/>
  <c r="R232" i="8" l="1"/>
  <c r="R231" i="8"/>
  <c r="R229" i="8"/>
  <c r="R228" i="8"/>
  <c r="R230" i="8"/>
  <c r="R248" i="8"/>
  <c r="P234" i="8"/>
  <c r="N234" i="8"/>
  <c r="O234" i="8"/>
  <c r="Q243" i="8"/>
  <c r="M234" i="8"/>
  <c r="L234" i="8"/>
  <c r="K234" i="8"/>
  <c r="G234" i="8"/>
  <c r="E234" i="8"/>
  <c r="J234" i="8"/>
  <c r="Q234" i="8"/>
  <c r="I234" i="8"/>
  <c r="H234" i="8"/>
  <c r="F234" i="8"/>
  <c r="R234" i="8" l="1"/>
  <c r="R220" i="8" l="1"/>
  <c r="Q220" i="8"/>
  <c r="R216" i="8"/>
  <c r="Q216" i="8"/>
  <c r="R221" i="8"/>
  <c r="Q221" i="8"/>
  <c r="R217" i="8"/>
  <c r="Q217" i="8"/>
  <c r="R222" i="8"/>
  <c r="Q222" i="8"/>
  <c r="R218" i="8"/>
  <c r="Q218" i="8"/>
  <c r="R214" i="8"/>
  <c r="Q214" i="8"/>
  <c r="Q223" i="8"/>
  <c r="R223" i="8"/>
  <c r="Q219" i="8"/>
  <c r="R219" i="8"/>
  <c r="Q215" i="8"/>
  <c r="R215" i="8"/>
  <c r="E224" i="8"/>
  <c r="J224" i="8"/>
  <c r="P224" i="8"/>
  <c r="L224" i="8"/>
  <c r="H224" i="8"/>
  <c r="I224" i="8"/>
  <c r="N224" i="8"/>
  <c r="M224" i="8"/>
  <c r="O224" i="8"/>
  <c r="K224" i="8"/>
  <c r="G224" i="8"/>
  <c r="F224" i="8"/>
  <c r="Q209" i="2"/>
  <c r="Q211" i="2"/>
  <c r="Q207" i="2"/>
  <c r="Q213" i="2"/>
  <c r="Q205" i="2"/>
  <c r="Q210" i="2"/>
  <c r="Q206" i="2"/>
  <c r="Q208" i="2"/>
  <c r="Q212" i="2"/>
  <c r="Q204" i="2"/>
  <c r="R224" i="8" l="1"/>
  <c r="C12" i="11" l="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F13" i="11"/>
  <c r="F14" i="11"/>
  <c r="F16" i="11"/>
  <c r="E17" i="11"/>
  <c r="F18" i="11"/>
  <c r="F20" i="11"/>
  <c r="E21" i="11"/>
  <c r="F22" i="11"/>
  <c r="F24" i="11"/>
  <c r="F25" i="11"/>
  <c r="F26" i="11"/>
  <c r="E28" i="11"/>
  <c r="E29" i="11"/>
  <c r="E30" i="11"/>
  <c r="E32" i="11"/>
  <c r="E33" i="11"/>
  <c r="E34" i="11"/>
  <c r="E36" i="11"/>
  <c r="F37" i="11"/>
  <c r="E38" i="11"/>
  <c r="E40" i="11"/>
  <c r="F41" i="11"/>
  <c r="E42" i="11"/>
  <c r="F44" i="11"/>
  <c r="F45" i="11"/>
  <c r="E46" i="11"/>
  <c r="F48" i="11"/>
  <c r="F49" i="11"/>
  <c r="F50" i="11"/>
  <c r="F52" i="11"/>
  <c r="F53" i="11"/>
  <c r="F54" i="11"/>
  <c r="E56" i="11"/>
  <c r="F57" i="11"/>
  <c r="E58" i="11"/>
  <c r="E60" i="11"/>
  <c r="F61" i="11"/>
  <c r="F62" i="11"/>
  <c r="E64" i="11"/>
  <c r="E65" i="11"/>
  <c r="F66" i="11"/>
  <c r="E68" i="11"/>
  <c r="E12" i="11"/>
  <c r="H113" i="11"/>
  <c r="H114" i="11" s="1"/>
  <c r="H115" i="11" s="1"/>
  <c r="H116" i="11" s="1"/>
  <c r="H117" i="11" s="1"/>
  <c r="H118" i="11" s="1"/>
  <c r="H119" i="11" s="1"/>
  <c r="H120" i="11" s="1"/>
  <c r="H121" i="11" s="1"/>
  <c r="H103" i="11"/>
  <c r="H104" i="11" s="1"/>
  <c r="H105" i="11" s="1"/>
  <c r="H106" i="11" s="1"/>
  <c r="H107" i="11" s="1"/>
  <c r="H108" i="11" s="1"/>
  <c r="H109" i="11" s="1"/>
  <c r="H110" i="11" s="1"/>
  <c r="H111" i="11" s="1"/>
  <c r="H93" i="11"/>
  <c r="H94" i="11" s="1"/>
  <c r="H95" i="11" s="1"/>
  <c r="H96" i="11" s="1"/>
  <c r="H97" i="11" s="1"/>
  <c r="H98" i="11" s="1"/>
  <c r="H99" i="11" s="1"/>
  <c r="H100" i="11" s="1"/>
  <c r="H101" i="11" s="1"/>
  <c r="H83" i="11"/>
  <c r="H84" i="11" s="1"/>
  <c r="H85" i="11" s="1"/>
  <c r="H86" i="11" s="1"/>
  <c r="H87" i="11" s="1"/>
  <c r="H88" i="11" s="1"/>
  <c r="H89" i="11" s="1"/>
  <c r="H90" i="11" s="1"/>
  <c r="H91" i="11" s="1"/>
  <c r="H73" i="11"/>
  <c r="H74" i="11" s="1"/>
  <c r="H75" i="11" s="1"/>
  <c r="H76" i="11" s="1"/>
  <c r="H77" i="11" s="1"/>
  <c r="H78" i="11" s="1"/>
  <c r="H79" i="11" s="1"/>
  <c r="H80" i="11" s="1"/>
  <c r="H81" i="11" s="1"/>
  <c r="F67" i="11"/>
  <c r="E67" i="11"/>
  <c r="E66" i="11"/>
  <c r="F65" i="11"/>
  <c r="F64" i="11"/>
  <c r="H63" i="11"/>
  <c r="H64" i="11" s="1"/>
  <c r="H65" i="11" s="1"/>
  <c r="H66" i="11" s="1"/>
  <c r="H67" i="11" s="1"/>
  <c r="H68" i="11" s="1"/>
  <c r="H69" i="11" s="1"/>
  <c r="H70" i="11" s="1"/>
  <c r="H71" i="11" s="1"/>
  <c r="F63" i="11"/>
  <c r="E63" i="11"/>
  <c r="E62" i="11"/>
  <c r="F59" i="11"/>
  <c r="E59" i="11"/>
  <c r="F58" i="11"/>
  <c r="F56" i="11"/>
  <c r="F55" i="11"/>
  <c r="E55" i="11"/>
  <c r="E54" i="11"/>
  <c r="H53" i="11"/>
  <c r="H54" i="11" s="1"/>
  <c r="H55" i="11" s="1"/>
  <c r="H56" i="11" s="1"/>
  <c r="H57" i="11" s="1"/>
  <c r="H58" i="11" s="1"/>
  <c r="H59" i="11" s="1"/>
  <c r="H60" i="11" s="1"/>
  <c r="H61" i="11" s="1"/>
  <c r="E53" i="11"/>
  <c r="F51" i="11"/>
  <c r="E51" i="11"/>
  <c r="E50" i="11"/>
  <c r="E49" i="11"/>
  <c r="F47" i="11"/>
  <c r="E47" i="11"/>
  <c r="F46" i="11"/>
  <c r="E45" i="11"/>
  <c r="E44" i="11"/>
  <c r="H43" i="11"/>
  <c r="H44" i="11" s="1"/>
  <c r="H45" i="11" s="1"/>
  <c r="H46" i="11" s="1"/>
  <c r="H47" i="11" s="1"/>
  <c r="H48" i="11" s="1"/>
  <c r="H49" i="11" s="1"/>
  <c r="H50" i="11" s="1"/>
  <c r="H51" i="11" s="1"/>
  <c r="F43" i="11"/>
  <c r="E43" i="11"/>
  <c r="F42" i="11"/>
  <c r="F40" i="11"/>
  <c r="F39" i="11"/>
  <c r="E39" i="11"/>
  <c r="F38" i="11"/>
  <c r="F36" i="11"/>
  <c r="F35" i="11"/>
  <c r="E35" i="11"/>
  <c r="F34" i="11"/>
  <c r="H33" i="11"/>
  <c r="H34" i="11" s="1"/>
  <c r="H35" i="11" s="1"/>
  <c r="H36" i="11" s="1"/>
  <c r="H37" i="11" s="1"/>
  <c r="H38" i="11" s="1"/>
  <c r="H39" i="11" s="1"/>
  <c r="H40" i="11" s="1"/>
  <c r="H41" i="11" s="1"/>
  <c r="F32" i="11"/>
  <c r="F31" i="11"/>
  <c r="E31" i="11"/>
  <c r="F30" i="11"/>
  <c r="F28" i="11"/>
  <c r="F27" i="11"/>
  <c r="E27" i="11"/>
  <c r="E26" i="11"/>
  <c r="H23" i="11"/>
  <c r="H24" i="11" s="1"/>
  <c r="H25" i="11" s="1"/>
  <c r="H26" i="11" s="1"/>
  <c r="H27" i="11" s="1"/>
  <c r="H28" i="11" s="1"/>
  <c r="H29" i="11" s="1"/>
  <c r="H30" i="11" s="1"/>
  <c r="H31" i="11" s="1"/>
  <c r="F23" i="11"/>
  <c r="E23" i="11"/>
  <c r="E22" i="11"/>
  <c r="F21" i="11"/>
  <c r="E20" i="11"/>
  <c r="F19" i="11"/>
  <c r="E19" i="11"/>
  <c r="E18" i="11"/>
  <c r="F17" i="11"/>
  <c r="E16" i="11"/>
  <c r="F15" i="11"/>
  <c r="E15" i="11"/>
  <c r="E14" i="11"/>
  <c r="H13" i="11"/>
  <c r="H14" i="11" s="1"/>
  <c r="H15" i="11" s="1"/>
  <c r="H16" i="11" s="1"/>
  <c r="H17" i="11" s="1"/>
  <c r="H18" i="11" s="1"/>
  <c r="H19" i="11" s="1"/>
  <c r="H20" i="11" s="1"/>
  <c r="H21" i="11" s="1"/>
  <c r="F12" i="11"/>
  <c r="Q153" i="8" l="1"/>
  <c r="Q149" i="8"/>
  <c r="Q148" i="8"/>
  <c r="Q145" i="8"/>
  <c r="Q151" i="8"/>
  <c r="Q147" i="8"/>
  <c r="Q152" i="8"/>
  <c r="Q154" i="8"/>
  <c r="Q150" i="8"/>
  <c r="Q146" i="8"/>
  <c r="R153" i="8"/>
  <c r="R149" i="8"/>
  <c r="R148" i="8"/>
  <c r="R145" i="8"/>
  <c r="R151" i="8"/>
  <c r="R147" i="8"/>
  <c r="R152" i="8"/>
  <c r="R154" i="8"/>
  <c r="R150" i="8"/>
  <c r="R146" i="8"/>
  <c r="K155" i="8"/>
  <c r="M155" i="8"/>
  <c r="I155" i="8"/>
  <c r="O155" i="8"/>
  <c r="G155" i="8"/>
  <c r="P155" i="8"/>
  <c r="L155" i="8"/>
  <c r="H155" i="8"/>
  <c r="N155" i="8"/>
  <c r="J155" i="8"/>
  <c r="F155" i="8"/>
  <c r="E155" i="8"/>
  <c r="F60" i="11"/>
  <c r="F68" i="11"/>
  <c r="E25" i="11"/>
  <c r="E57" i="11"/>
  <c r="E61" i="11"/>
  <c r="E13" i="11"/>
  <c r="E24" i="11"/>
  <c r="F29" i="11"/>
  <c r="F33" i="11"/>
  <c r="E37" i="11"/>
  <c r="E41" i="11"/>
  <c r="E48" i="11"/>
  <c r="E52" i="11"/>
  <c r="R384" i="5"/>
  <c r="R386" i="5"/>
  <c r="R388" i="5"/>
  <c r="R392" i="5"/>
  <c r="R385" i="5"/>
  <c r="R389" i="5"/>
  <c r="R390" i="5"/>
  <c r="R383" i="5"/>
  <c r="Q248" i="2"/>
  <c r="Q247" i="2"/>
  <c r="Q246" i="2"/>
  <c r="Q245" i="2"/>
  <c r="Q244" i="2"/>
  <c r="Q243" i="2"/>
  <c r="Q242" i="2"/>
  <c r="Q241" i="2"/>
  <c r="Q240" i="2"/>
  <c r="R308" i="5"/>
  <c r="R307" i="5"/>
  <c r="R306" i="5"/>
  <c r="R305" i="5"/>
  <c r="R304" i="5"/>
  <c r="R303" i="5"/>
  <c r="R302" i="5"/>
  <c r="R301" i="5"/>
  <c r="R300" i="5"/>
  <c r="R287" i="5"/>
  <c r="R295" i="5"/>
  <c r="Q288" i="5"/>
  <c r="Q292" i="5"/>
  <c r="P310" i="5"/>
  <c r="O310" i="5"/>
  <c r="N310" i="5"/>
  <c r="M310" i="5"/>
  <c r="L310" i="5"/>
  <c r="K310" i="5"/>
  <c r="J310" i="5"/>
  <c r="I310" i="5"/>
  <c r="H310" i="5"/>
  <c r="G310" i="5"/>
  <c r="F310" i="5"/>
  <c r="E310" i="5"/>
  <c r="R309" i="5"/>
  <c r="Q309" i="5"/>
  <c r="Q308" i="5"/>
  <c r="Q307" i="5"/>
  <c r="Q306" i="5"/>
  <c r="Q305" i="5"/>
  <c r="Q304" i="5"/>
  <c r="Q302" i="5"/>
  <c r="Q300" i="5"/>
  <c r="Q166" i="8" l="1"/>
  <c r="Q162" i="8"/>
  <c r="Q165" i="8"/>
  <c r="Q158" i="8"/>
  <c r="Q164" i="8"/>
  <c r="Q160" i="8"/>
  <c r="Q155" i="8"/>
  <c r="Q161" i="8"/>
  <c r="Q167" i="8"/>
  <c r="Q163" i="8"/>
  <c r="Q159" i="8"/>
  <c r="R209" i="8"/>
  <c r="Q209" i="8"/>
  <c r="R205" i="8"/>
  <c r="Q205" i="8"/>
  <c r="R201" i="8"/>
  <c r="Q201" i="8"/>
  <c r="R206" i="8"/>
  <c r="Q206" i="8"/>
  <c r="R202" i="8"/>
  <c r="Q202" i="8"/>
  <c r="Q207" i="8"/>
  <c r="R207" i="8"/>
  <c r="Q203" i="8"/>
  <c r="R203" i="8"/>
  <c r="R208" i="8"/>
  <c r="Q208" i="8"/>
  <c r="R204" i="8"/>
  <c r="Q204" i="8"/>
  <c r="R200" i="8"/>
  <c r="Q200" i="8"/>
  <c r="R160" i="8"/>
  <c r="R178" i="8"/>
  <c r="R188" i="8"/>
  <c r="R158" i="8"/>
  <c r="R164" i="8"/>
  <c r="R172" i="8"/>
  <c r="R174" i="8"/>
  <c r="R186" i="8"/>
  <c r="R192" i="8"/>
  <c r="R163" i="8"/>
  <c r="R181" i="8"/>
  <c r="R173" i="8"/>
  <c r="R195" i="8"/>
  <c r="R187" i="8"/>
  <c r="R166" i="8"/>
  <c r="R180" i="8"/>
  <c r="R176" i="8"/>
  <c r="R194" i="8"/>
  <c r="R190" i="8"/>
  <c r="R167" i="8"/>
  <c r="R159" i="8"/>
  <c r="R177" i="8"/>
  <c r="R191" i="8"/>
  <c r="R162" i="8"/>
  <c r="R165" i="8"/>
  <c r="R161" i="8"/>
  <c r="R179" i="8"/>
  <c r="R175" i="8"/>
  <c r="R193" i="8"/>
  <c r="R189" i="8"/>
  <c r="R155" i="8"/>
  <c r="L210" i="8"/>
  <c r="J210" i="8"/>
  <c r="N210" i="8"/>
  <c r="F210" i="8"/>
  <c r="P210" i="8"/>
  <c r="H210" i="8"/>
  <c r="I210" i="8"/>
  <c r="E210" i="8"/>
  <c r="O210" i="8"/>
  <c r="K210" i="8"/>
  <c r="G210" i="8"/>
  <c r="M210" i="8"/>
  <c r="R391" i="5"/>
  <c r="R387" i="5"/>
  <c r="F168" i="8"/>
  <c r="Q189" i="2"/>
  <c r="Q185" i="2"/>
  <c r="Q191" i="2"/>
  <c r="Q187" i="2"/>
  <c r="Q183" i="2"/>
  <c r="Q190" i="2"/>
  <c r="Q186" i="2"/>
  <c r="Q188" i="2"/>
  <c r="Q184" i="2"/>
  <c r="Q182" i="2"/>
  <c r="R246" i="2"/>
  <c r="R242" i="2"/>
  <c r="R247" i="2"/>
  <c r="R243" i="2"/>
  <c r="R248" i="2"/>
  <c r="R244" i="2"/>
  <c r="R240" i="2"/>
  <c r="R245" i="2"/>
  <c r="R241" i="2"/>
  <c r="R239" i="2"/>
  <c r="M168" i="8"/>
  <c r="I168" i="8"/>
  <c r="G168" i="8"/>
  <c r="L168" i="8"/>
  <c r="H168" i="8"/>
  <c r="K168" i="8"/>
  <c r="O168" i="8"/>
  <c r="N168" i="8"/>
  <c r="J168" i="8"/>
  <c r="P168" i="8"/>
  <c r="E168" i="8"/>
  <c r="R310" i="5"/>
  <c r="Q290" i="5"/>
  <c r="R292" i="5"/>
  <c r="Q303" i="5"/>
  <c r="R294" i="5"/>
  <c r="R290" i="5"/>
  <c r="R286" i="5"/>
  <c r="R293" i="5"/>
  <c r="R291" i="5"/>
  <c r="R289" i="5"/>
  <c r="Q301" i="5"/>
  <c r="Q286" i="5"/>
  <c r="R288" i="5"/>
  <c r="Q294" i="5"/>
  <c r="Q295" i="5"/>
  <c r="Q291" i="5"/>
  <c r="Q287" i="5"/>
  <c r="Q293" i="5"/>
  <c r="Q289" i="5"/>
  <c r="Q310" i="5"/>
  <c r="Q168" i="8" l="1"/>
  <c r="R210" i="8"/>
  <c r="R168" i="8"/>
  <c r="S386" i="5"/>
  <c r="S392" i="5"/>
  <c r="S389" i="5"/>
  <c r="S385" i="5"/>
  <c r="S383" i="5"/>
  <c r="S387" i="5"/>
  <c r="S388" i="5"/>
  <c r="S391" i="5"/>
  <c r="S384" i="5"/>
  <c r="S390" i="5"/>
  <c r="R296" i="5"/>
  <c r="Q296" i="5"/>
  <c r="D286" i="8" l="1"/>
  <c r="E286" i="8" s="1"/>
  <c r="D287" i="8"/>
  <c r="E287" i="8" s="1"/>
  <c r="D290" i="8"/>
  <c r="E290" i="8" s="1"/>
  <c r="D288" i="8"/>
  <c r="E288" i="8" s="1"/>
  <c r="D289" i="8"/>
  <c r="E289" i="8" s="1"/>
  <c r="N197" i="5" l="1"/>
  <c r="M197" i="5"/>
  <c r="H197" i="5"/>
  <c r="P197" i="5"/>
  <c r="L197" i="5"/>
  <c r="O197" i="5"/>
  <c r="K197" i="5"/>
  <c r="J197" i="5"/>
  <c r="F197" i="5"/>
  <c r="G197" i="5"/>
  <c r="I197" i="5"/>
  <c r="L210" i="5"/>
  <c r="P210" i="5"/>
  <c r="H210" i="5"/>
  <c r="G210" i="5"/>
  <c r="K210" i="5"/>
  <c r="O210" i="5"/>
  <c r="F210" i="5"/>
  <c r="J210" i="5"/>
  <c r="N210" i="5"/>
  <c r="R200" i="5"/>
  <c r="I210" i="5"/>
  <c r="M210" i="5"/>
  <c r="R201" i="5"/>
  <c r="R202" i="5"/>
  <c r="R203" i="5"/>
  <c r="R204" i="5"/>
  <c r="R205" i="5"/>
  <c r="R206" i="5"/>
  <c r="R207" i="5"/>
  <c r="R208" i="5"/>
  <c r="R209" i="5"/>
  <c r="Q201" i="5"/>
  <c r="Q187" i="8" s="1"/>
  <c r="Q203" i="5"/>
  <c r="Q189" i="8" s="1"/>
  <c r="Q205" i="5"/>
  <c r="Q191" i="8" s="1"/>
  <c r="Q207" i="5"/>
  <c r="Q193" i="8" s="1"/>
  <c r="Q209" i="5"/>
  <c r="Q195" i="8" s="1"/>
  <c r="Q200" i="5"/>
  <c r="Q186" i="8" s="1"/>
  <c r="Q202" i="5"/>
  <c r="Q188" i="8" s="1"/>
  <c r="Q204" i="5"/>
  <c r="Q190" i="8" s="1"/>
  <c r="Q206" i="5"/>
  <c r="Q192" i="8" s="1"/>
  <c r="Q208" i="5"/>
  <c r="Q194" i="8" s="1"/>
  <c r="E210" i="5"/>
  <c r="R195" i="5"/>
  <c r="R191" i="5"/>
  <c r="R187" i="5"/>
  <c r="R193" i="5"/>
  <c r="R189" i="5"/>
  <c r="R190" i="5"/>
  <c r="R196" i="5"/>
  <c r="R192" i="5"/>
  <c r="R188" i="5"/>
  <c r="R194" i="5"/>
  <c r="Q187" i="5"/>
  <c r="Q172" i="8" s="1"/>
  <c r="Q189" i="5"/>
  <c r="Q174" i="8" s="1"/>
  <c r="Q191" i="5"/>
  <c r="Q176" i="8" s="1"/>
  <c r="Q193" i="5"/>
  <c r="Q178" i="8" s="1"/>
  <c r="Q195" i="5"/>
  <c r="Q180" i="8" s="1"/>
  <c r="E197" i="5"/>
  <c r="Q188" i="5"/>
  <c r="Q173" i="8" s="1"/>
  <c r="Q190" i="5"/>
  <c r="Q175" i="8" s="1"/>
  <c r="Q192" i="5"/>
  <c r="Q177" i="8" s="1"/>
  <c r="Q194" i="5"/>
  <c r="Q179" i="8" s="1"/>
  <c r="Q196" i="5"/>
  <c r="Q181" i="8" s="1"/>
  <c r="F307" i="8"/>
  <c r="F308" i="8"/>
  <c r="F309" i="8"/>
  <c r="F310" i="8"/>
  <c r="F311" i="8"/>
  <c r="F312" i="8"/>
  <c r="F313" i="8"/>
  <c r="F314" i="8"/>
  <c r="F315" i="8"/>
  <c r="F316" i="8"/>
  <c r="E307" i="8"/>
  <c r="E308" i="8"/>
  <c r="E309" i="8"/>
  <c r="E310" i="8"/>
  <c r="E311" i="8"/>
  <c r="E312" i="8"/>
  <c r="E313" i="8"/>
  <c r="E314" i="8"/>
  <c r="E315" i="8"/>
  <c r="E316" i="8"/>
  <c r="R182" i="8" l="1"/>
  <c r="R196" i="8"/>
  <c r="R210" i="5"/>
  <c r="Q210" i="5"/>
  <c r="Q196" i="8" s="1"/>
  <c r="G316" i="8"/>
  <c r="G312" i="8"/>
  <c r="G308" i="8"/>
  <c r="G315" i="8"/>
  <c r="G311" i="8"/>
  <c r="G307" i="8"/>
  <c r="G314" i="8"/>
  <c r="G310" i="8"/>
  <c r="G313" i="8"/>
  <c r="G309" i="8"/>
  <c r="Q197" i="5"/>
  <c r="Q182" i="8" s="1"/>
  <c r="R197" i="5"/>
  <c r="E317" i="8"/>
  <c r="F317" i="8"/>
  <c r="G317" i="8" l="1"/>
  <c r="F93" i="8" l="1"/>
  <c r="G93" i="8"/>
  <c r="H93" i="8"/>
  <c r="I93" i="8"/>
  <c r="J93" i="8"/>
  <c r="K93" i="8"/>
  <c r="L93" i="8"/>
  <c r="M93" i="8"/>
  <c r="N93" i="8"/>
  <c r="O93" i="8"/>
  <c r="P93" i="8"/>
  <c r="F94" i="8"/>
  <c r="G94" i="8"/>
  <c r="H94" i="8"/>
  <c r="I94" i="8"/>
  <c r="J94" i="8"/>
  <c r="K94" i="8"/>
  <c r="L94" i="8"/>
  <c r="M94" i="8"/>
  <c r="N94" i="8"/>
  <c r="O94" i="8"/>
  <c r="P94" i="8"/>
  <c r="F95" i="8"/>
  <c r="G95" i="8"/>
  <c r="H95" i="8"/>
  <c r="I95" i="8"/>
  <c r="J95" i="8"/>
  <c r="K95" i="8"/>
  <c r="L95" i="8"/>
  <c r="M95" i="8"/>
  <c r="N95" i="8"/>
  <c r="O95" i="8"/>
  <c r="P95" i="8"/>
  <c r="F96" i="8"/>
  <c r="G96" i="8"/>
  <c r="H96" i="8"/>
  <c r="I96" i="8"/>
  <c r="J96" i="8"/>
  <c r="K96" i="8"/>
  <c r="L96" i="8"/>
  <c r="M96" i="8"/>
  <c r="N96" i="8"/>
  <c r="O96" i="8"/>
  <c r="P96" i="8"/>
  <c r="F97" i="8"/>
  <c r="G97" i="8"/>
  <c r="H97" i="8"/>
  <c r="I97" i="8"/>
  <c r="J97" i="8"/>
  <c r="K97" i="8"/>
  <c r="L97" i="8"/>
  <c r="M97" i="8"/>
  <c r="N97" i="8"/>
  <c r="O97" i="8"/>
  <c r="P97" i="8"/>
  <c r="F98" i="8"/>
  <c r="G98" i="8"/>
  <c r="H98" i="8"/>
  <c r="I98" i="8"/>
  <c r="J98" i="8"/>
  <c r="K98" i="8"/>
  <c r="L98" i="8"/>
  <c r="M98" i="8"/>
  <c r="N98" i="8"/>
  <c r="O98" i="8"/>
  <c r="P98" i="8"/>
  <c r="F99" i="8"/>
  <c r="G99" i="8"/>
  <c r="H99" i="8"/>
  <c r="I99" i="8"/>
  <c r="J99" i="8"/>
  <c r="K99" i="8"/>
  <c r="L99" i="8"/>
  <c r="M99" i="8"/>
  <c r="N99" i="8"/>
  <c r="O99" i="8"/>
  <c r="P99" i="8"/>
  <c r="F100" i="8"/>
  <c r="G100" i="8"/>
  <c r="H100" i="8"/>
  <c r="I100" i="8"/>
  <c r="J100" i="8"/>
  <c r="K100" i="8"/>
  <c r="L100" i="8"/>
  <c r="M100" i="8"/>
  <c r="N100" i="8"/>
  <c r="O100" i="8"/>
  <c r="P100" i="8"/>
  <c r="F101" i="8"/>
  <c r="G101" i="8"/>
  <c r="H101" i="8"/>
  <c r="I101" i="8"/>
  <c r="J101" i="8"/>
  <c r="K101" i="8"/>
  <c r="L101" i="8"/>
  <c r="M101" i="8"/>
  <c r="N101" i="8"/>
  <c r="O101" i="8"/>
  <c r="P101" i="8"/>
  <c r="F102" i="8"/>
  <c r="G102" i="8"/>
  <c r="H102" i="8"/>
  <c r="I102" i="8"/>
  <c r="J102" i="8"/>
  <c r="K102" i="8"/>
  <c r="L102" i="8"/>
  <c r="M102" i="8"/>
  <c r="N102" i="8"/>
  <c r="O102" i="8"/>
  <c r="P102" i="8"/>
  <c r="E94" i="8"/>
  <c r="E95" i="8"/>
  <c r="E96" i="8"/>
  <c r="E97" i="8"/>
  <c r="E98" i="8"/>
  <c r="E99" i="8"/>
  <c r="E100" i="8"/>
  <c r="E101" i="8"/>
  <c r="E102" i="8"/>
  <c r="E93" i="8"/>
  <c r="F89" i="8"/>
  <c r="F90" i="8"/>
  <c r="E89" i="8"/>
  <c r="E90" i="8"/>
  <c r="J81" i="8"/>
  <c r="K81" i="8"/>
  <c r="L81" i="8"/>
  <c r="M81" i="8"/>
  <c r="N81" i="8"/>
  <c r="O81" i="8"/>
  <c r="P81" i="8"/>
  <c r="J82" i="8"/>
  <c r="K82" i="8"/>
  <c r="L82" i="8"/>
  <c r="M82" i="8"/>
  <c r="N82" i="8"/>
  <c r="O82" i="8"/>
  <c r="P82" i="8"/>
  <c r="J83" i="8"/>
  <c r="K83" i="8"/>
  <c r="L83" i="8"/>
  <c r="M83" i="8"/>
  <c r="N83" i="8"/>
  <c r="O83" i="8"/>
  <c r="P83" i="8"/>
  <c r="J84" i="8"/>
  <c r="K84" i="8"/>
  <c r="L84" i="8"/>
  <c r="M84" i="8"/>
  <c r="N84" i="8"/>
  <c r="O84" i="8"/>
  <c r="P84" i="8"/>
  <c r="J85" i="8"/>
  <c r="K85" i="8"/>
  <c r="L85" i="8"/>
  <c r="M85" i="8"/>
  <c r="N85" i="8"/>
  <c r="O85" i="8"/>
  <c r="P85" i="8"/>
  <c r="J86" i="8"/>
  <c r="K86" i="8"/>
  <c r="L86" i="8"/>
  <c r="M86" i="8"/>
  <c r="N86" i="8"/>
  <c r="O86" i="8"/>
  <c r="P86" i="8"/>
  <c r="J87" i="8"/>
  <c r="K87" i="8"/>
  <c r="L87" i="8"/>
  <c r="M87" i="8"/>
  <c r="N87" i="8"/>
  <c r="O87" i="8"/>
  <c r="P87" i="8"/>
  <c r="J88" i="8"/>
  <c r="K88" i="8"/>
  <c r="L88" i="8"/>
  <c r="M88" i="8"/>
  <c r="N88" i="8"/>
  <c r="O88" i="8"/>
  <c r="P88" i="8"/>
  <c r="G89" i="8"/>
  <c r="H89" i="8"/>
  <c r="I89" i="8"/>
  <c r="J89" i="8"/>
  <c r="K89" i="8"/>
  <c r="L89" i="8"/>
  <c r="M89" i="8"/>
  <c r="N89" i="8"/>
  <c r="O89" i="8"/>
  <c r="P89" i="8"/>
  <c r="G90" i="8"/>
  <c r="H90" i="8"/>
  <c r="I90" i="8"/>
  <c r="J90" i="8"/>
  <c r="K90" i="8"/>
  <c r="L90" i="8"/>
  <c r="M90" i="8"/>
  <c r="N90" i="8"/>
  <c r="O90" i="8"/>
  <c r="P90" i="8"/>
  <c r="R24" i="5"/>
  <c r="R23" i="5"/>
  <c r="R22" i="5"/>
  <c r="R21" i="5"/>
  <c r="R20" i="5"/>
  <c r="R19" i="5"/>
  <c r="R18" i="5"/>
  <c r="R17" i="5"/>
  <c r="R16" i="5"/>
  <c r="R15" i="5"/>
  <c r="P13" i="5"/>
  <c r="O13" i="5"/>
  <c r="N13" i="5"/>
  <c r="M13" i="5"/>
  <c r="L13" i="5"/>
  <c r="K13" i="5"/>
  <c r="J13" i="5"/>
  <c r="I13" i="5"/>
  <c r="H13" i="5"/>
  <c r="G13" i="5"/>
  <c r="F13" i="5"/>
  <c r="E13" i="5"/>
  <c r="Q24" i="5"/>
  <c r="Q23" i="5"/>
  <c r="Q22" i="5"/>
  <c r="Q21" i="5"/>
  <c r="Q20" i="5"/>
  <c r="Q19" i="5"/>
  <c r="Q18" i="5"/>
  <c r="P25" i="5"/>
  <c r="L25" i="5"/>
  <c r="H25" i="5"/>
  <c r="Q17" i="5"/>
  <c r="M25" i="5"/>
  <c r="I25" i="5"/>
  <c r="E25" i="5"/>
  <c r="O25" i="5"/>
  <c r="N25" i="5"/>
  <c r="K25" i="5"/>
  <c r="J25" i="5"/>
  <c r="G25" i="5"/>
  <c r="F25" i="5"/>
  <c r="Q15" i="5"/>
  <c r="G31" i="9"/>
  <c r="G30" i="9"/>
  <c r="G29" i="9"/>
  <c r="G28" i="9"/>
  <c r="G27" i="9"/>
  <c r="F130" i="8"/>
  <c r="G130" i="8"/>
  <c r="H130" i="8"/>
  <c r="I130" i="8"/>
  <c r="J130" i="8"/>
  <c r="K130" i="8"/>
  <c r="L130" i="8"/>
  <c r="M130" i="8"/>
  <c r="N130" i="8"/>
  <c r="O130" i="8"/>
  <c r="P130" i="8"/>
  <c r="F131" i="8"/>
  <c r="G131" i="8"/>
  <c r="H131" i="8"/>
  <c r="I131" i="8"/>
  <c r="J131" i="8"/>
  <c r="K131" i="8"/>
  <c r="L131" i="8"/>
  <c r="M131" i="8"/>
  <c r="N131" i="8"/>
  <c r="O131" i="8"/>
  <c r="P131" i="8"/>
  <c r="F132" i="8"/>
  <c r="G132" i="8"/>
  <c r="H132" i="8"/>
  <c r="I132" i="8"/>
  <c r="J132" i="8"/>
  <c r="K132" i="8"/>
  <c r="L132" i="8"/>
  <c r="M132" i="8"/>
  <c r="N132" i="8"/>
  <c r="O132" i="8"/>
  <c r="P132" i="8"/>
  <c r="F133" i="8"/>
  <c r="G133" i="8"/>
  <c r="H133" i="8"/>
  <c r="I133" i="8"/>
  <c r="J133" i="8"/>
  <c r="K133" i="8"/>
  <c r="L133" i="8"/>
  <c r="M133" i="8"/>
  <c r="N133" i="8"/>
  <c r="O133" i="8"/>
  <c r="P133" i="8"/>
  <c r="F134" i="8"/>
  <c r="G134" i="8"/>
  <c r="H134" i="8"/>
  <c r="I134" i="8"/>
  <c r="J134" i="8"/>
  <c r="K134" i="8"/>
  <c r="L134" i="8"/>
  <c r="M134" i="8"/>
  <c r="N134" i="8"/>
  <c r="O134" i="8"/>
  <c r="P134" i="8"/>
  <c r="F135" i="8"/>
  <c r="G135" i="8"/>
  <c r="H135" i="8"/>
  <c r="I135" i="8"/>
  <c r="J135" i="8"/>
  <c r="K135" i="8"/>
  <c r="L135" i="8"/>
  <c r="M135" i="8"/>
  <c r="N135" i="8"/>
  <c r="O135" i="8"/>
  <c r="P135" i="8"/>
  <c r="F136" i="8"/>
  <c r="G136" i="8"/>
  <c r="H136" i="8"/>
  <c r="I136" i="8"/>
  <c r="J136" i="8"/>
  <c r="K136" i="8"/>
  <c r="L136" i="8"/>
  <c r="M136" i="8"/>
  <c r="N136" i="8"/>
  <c r="O136" i="8"/>
  <c r="P136" i="8"/>
  <c r="F137" i="8"/>
  <c r="G137" i="8"/>
  <c r="H137" i="8"/>
  <c r="I137" i="8"/>
  <c r="J137" i="8"/>
  <c r="K137" i="8"/>
  <c r="L137" i="8"/>
  <c r="M137" i="8"/>
  <c r="N137" i="8"/>
  <c r="O137" i="8"/>
  <c r="P137" i="8"/>
  <c r="E136" i="8"/>
  <c r="E134" i="8"/>
  <c r="E132" i="8"/>
  <c r="E131" i="8"/>
  <c r="E135" i="8"/>
  <c r="E137" i="8"/>
  <c r="F138" i="8"/>
  <c r="G138" i="8"/>
  <c r="H138" i="8"/>
  <c r="I138" i="8"/>
  <c r="J138" i="8"/>
  <c r="K138" i="8"/>
  <c r="L138" i="8"/>
  <c r="M138" i="8"/>
  <c r="N138" i="8"/>
  <c r="O138" i="8"/>
  <c r="P138" i="8"/>
  <c r="F139" i="8"/>
  <c r="G139" i="8"/>
  <c r="H139" i="8"/>
  <c r="I139" i="8"/>
  <c r="J139" i="8"/>
  <c r="K139" i="8"/>
  <c r="L139" i="8"/>
  <c r="M139" i="8"/>
  <c r="N139" i="8"/>
  <c r="O139" i="8"/>
  <c r="P139" i="8"/>
  <c r="E139" i="8"/>
  <c r="E138" i="8"/>
  <c r="E130" i="8"/>
  <c r="G11" i="9"/>
  <c r="G10" i="9"/>
  <c r="G9" i="9"/>
  <c r="G8" i="9"/>
  <c r="G7" i="9"/>
  <c r="G107" i="5"/>
  <c r="H107" i="5"/>
  <c r="I107" i="5"/>
  <c r="K107" i="5"/>
  <c r="L107" i="5"/>
  <c r="M107" i="5"/>
  <c r="O107" i="5"/>
  <c r="F107" i="5"/>
  <c r="J107" i="5"/>
  <c r="N107" i="5"/>
  <c r="E107" i="5"/>
  <c r="F170" i="5"/>
  <c r="G170" i="5"/>
  <c r="H170" i="5"/>
  <c r="I170" i="5"/>
  <c r="J170" i="5"/>
  <c r="K170" i="5"/>
  <c r="L170" i="5"/>
  <c r="M170" i="5"/>
  <c r="N170" i="5"/>
  <c r="O170" i="5"/>
  <c r="P170" i="5"/>
  <c r="E170" i="5"/>
  <c r="F28" i="8"/>
  <c r="G28" i="8"/>
  <c r="H28" i="8"/>
  <c r="I28" i="8"/>
  <c r="J28" i="8"/>
  <c r="K28" i="8"/>
  <c r="L28" i="8"/>
  <c r="M28" i="8"/>
  <c r="N28" i="8"/>
  <c r="O28" i="8"/>
  <c r="P28" i="8"/>
  <c r="E28" i="8"/>
  <c r="F184" i="5"/>
  <c r="G184" i="5"/>
  <c r="H184" i="5"/>
  <c r="I184" i="5"/>
  <c r="J184" i="5"/>
  <c r="K184" i="5"/>
  <c r="L184" i="5"/>
  <c r="M184" i="5"/>
  <c r="N184" i="5"/>
  <c r="O184" i="5"/>
  <c r="P184" i="5"/>
  <c r="E184" i="5"/>
  <c r="P52" i="8"/>
  <c r="R115" i="8" l="1"/>
  <c r="R114" i="8"/>
  <c r="R113" i="8"/>
  <c r="R112" i="8"/>
  <c r="R111" i="8"/>
  <c r="R44" i="8"/>
  <c r="R87" i="8"/>
  <c r="R98" i="8"/>
  <c r="R83" i="8"/>
  <c r="R102" i="8"/>
  <c r="R94" i="8"/>
  <c r="R64" i="8"/>
  <c r="R12" i="8"/>
  <c r="R11" i="8"/>
  <c r="R10" i="8"/>
  <c r="R9" i="8"/>
  <c r="R8" i="8"/>
  <c r="R25" i="8"/>
  <c r="R24" i="8"/>
  <c r="R23" i="8"/>
  <c r="R22" i="8"/>
  <c r="R21" i="8"/>
  <c r="R38" i="8"/>
  <c r="R37" i="8"/>
  <c r="R36" i="8"/>
  <c r="R35" i="8"/>
  <c r="R34" i="8"/>
  <c r="R51" i="8"/>
  <c r="R50" i="8"/>
  <c r="R49" i="8"/>
  <c r="R48" i="8"/>
  <c r="R47" i="8"/>
  <c r="R86" i="8"/>
  <c r="R82" i="8"/>
  <c r="R90" i="8"/>
  <c r="R93" i="8"/>
  <c r="R99" i="8"/>
  <c r="R95" i="8"/>
  <c r="R89" i="8"/>
  <c r="R88" i="8"/>
  <c r="R84" i="8"/>
  <c r="R101" i="8"/>
  <c r="R97" i="8"/>
  <c r="R43" i="8"/>
  <c r="R42" i="8"/>
  <c r="I6" i="23" s="1"/>
  <c r="R85" i="8"/>
  <c r="R81" i="8"/>
  <c r="R100" i="8"/>
  <c r="R96" i="8"/>
  <c r="R25" i="5"/>
  <c r="Q25" i="5"/>
  <c r="Q16" i="5"/>
  <c r="Q11" i="5"/>
  <c r="Q7" i="5"/>
  <c r="Q10" i="5"/>
  <c r="Q6" i="5"/>
  <c r="Q9" i="5"/>
  <c r="Q5" i="5"/>
  <c r="Q12" i="5"/>
  <c r="Q8" i="5"/>
  <c r="Q4" i="5"/>
  <c r="Q3" i="5"/>
  <c r="R11" i="5"/>
  <c r="R6" i="5"/>
  <c r="R9" i="5"/>
  <c r="R5" i="5"/>
  <c r="R7" i="5"/>
  <c r="R10" i="5"/>
  <c r="R12" i="5"/>
  <c r="R8" i="5"/>
  <c r="R4" i="5"/>
  <c r="R3" i="5"/>
  <c r="G37" i="9"/>
  <c r="G40" i="9"/>
  <c r="G41" i="9"/>
  <c r="G39" i="9"/>
  <c r="G38" i="9"/>
  <c r="G20" i="9"/>
  <c r="G17" i="9"/>
  <c r="G18" i="9"/>
  <c r="G21" i="9"/>
  <c r="G19" i="9"/>
  <c r="P107" i="5"/>
  <c r="N156" i="5"/>
  <c r="J156" i="5"/>
  <c r="F156" i="5"/>
  <c r="P156" i="5"/>
  <c r="L156" i="5"/>
  <c r="H156" i="5"/>
  <c r="O156" i="5"/>
  <c r="K156" i="5"/>
  <c r="G156" i="5"/>
  <c r="E156" i="5"/>
  <c r="M156" i="5"/>
  <c r="I156" i="5"/>
  <c r="R11" i="2"/>
  <c r="R10" i="2"/>
  <c r="R8" i="2"/>
  <c r="R9" i="2"/>
  <c r="R12" i="2"/>
  <c r="I12" i="23" l="1"/>
  <c r="J11" i="23"/>
  <c r="J15" i="23"/>
  <c r="I14" i="23"/>
  <c r="J13" i="23"/>
  <c r="I7" i="23"/>
  <c r="I11" i="23"/>
  <c r="I15" i="23"/>
  <c r="J14" i="23"/>
  <c r="I13" i="23"/>
  <c r="J12" i="23"/>
  <c r="K12" i="23" s="1"/>
  <c r="L12" i="23" s="1"/>
  <c r="I8" i="23"/>
  <c r="D15" i="23"/>
  <c r="C15" i="23"/>
  <c r="C13" i="23"/>
  <c r="D12" i="23"/>
  <c r="C14" i="23"/>
  <c r="D13" i="23"/>
  <c r="C12" i="23"/>
  <c r="D11" i="23"/>
  <c r="C11" i="23"/>
  <c r="D14" i="23"/>
  <c r="R74" i="8"/>
  <c r="R60" i="8"/>
  <c r="R62" i="8"/>
  <c r="R76" i="8"/>
  <c r="R61" i="8"/>
  <c r="R63" i="8"/>
  <c r="R77" i="8"/>
  <c r="R73" i="8"/>
  <c r="R75" i="8"/>
  <c r="Q13" i="5"/>
  <c r="R13" i="5"/>
  <c r="K14" i="23" l="1"/>
  <c r="L14" i="23" s="1"/>
  <c r="K11" i="23"/>
  <c r="L11" i="23" s="1"/>
  <c r="K13" i="23"/>
  <c r="L13" i="23" s="1"/>
  <c r="K15" i="23"/>
  <c r="L15" i="23" s="1"/>
  <c r="E15" i="23"/>
  <c r="F15" i="23" s="1"/>
  <c r="E14" i="23"/>
  <c r="F14" i="23" s="1"/>
  <c r="E13" i="23"/>
  <c r="F13" i="23" s="1"/>
  <c r="E11" i="23"/>
  <c r="F11" i="23" s="1"/>
  <c r="E12" i="23"/>
  <c r="F12" i="23" s="1"/>
  <c r="E120" i="8" l="1"/>
  <c r="P78" i="8"/>
  <c r="P65" i="8"/>
  <c r="P39" i="8"/>
  <c r="P26" i="8"/>
  <c r="E26" i="8"/>
  <c r="O39" i="8" l="1"/>
  <c r="O26" i="8"/>
  <c r="N39" i="8"/>
  <c r="N26" i="8"/>
  <c r="N52" i="8"/>
  <c r="G52" i="8"/>
  <c r="K52" i="8"/>
  <c r="O52" i="8"/>
  <c r="F52" i="8"/>
  <c r="J52" i="8"/>
  <c r="M26" i="8"/>
  <c r="L26" i="8"/>
  <c r="H26" i="8"/>
  <c r="K39" i="8"/>
  <c r="G39" i="8"/>
  <c r="H52" i="8"/>
  <c r="L52" i="8"/>
  <c r="K26" i="8"/>
  <c r="G26" i="8"/>
  <c r="J39" i="8"/>
  <c r="F39" i="8"/>
  <c r="I52" i="8"/>
  <c r="M52" i="8"/>
  <c r="J26" i="8"/>
  <c r="F26" i="8"/>
  <c r="M39" i="8"/>
  <c r="I39" i="8"/>
  <c r="I26" i="8"/>
  <c r="L39" i="8"/>
  <c r="H39" i="8"/>
  <c r="R20" i="8"/>
  <c r="C10" i="23" s="1"/>
  <c r="R33" i="8"/>
  <c r="J10" i="23" s="1"/>
  <c r="R19" i="8"/>
  <c r="R32" i="8"/>
  <c r="R18" i="8"/>
  <c r="R31" i="8"/>
  <c r="R16" i="8"/>
  <c r="R17" i="8"/>
  <c r="C7" i="23" s="1"/>
  <c r="R29" i="8"/>
  <c r="J6" i="23" s="1"/>
  <c r="K6" i="23" s="1"/>
  <c r="L6" i="23" s="1"/>
  <c r="R30" i="8"/>
  <c r="R45" i="8"/>
  <c r="R46" i="8"/>
  <c r="I10" i="23" s="1"/>
  <c r="R4" i="2"/>
  <c r="R5" i="2"/>
  <c r="R6" i="2"/>
  <c r="R7" i="2"/>
  <c r="R3" i="2"/>
  <c r="K10" i="23" l="1"/>
  <c r="L10" i="23" s="1"/>
  <c r="J7" i="23"/>
  <c r="K7" i="23" s="1"/>
  <c r="L7" i="23" s="1"/>
  <c r="J8" i="23"/>
  <c r="K8" i="23" s="1"/>
  <c r="L8" i="23" s="1"/>
  <c r="J9" i="23"/>
  <c r="I9" i="23"/>
  <c r="C8" i="23"/>
  <c r="C9" i="23"/>
  <c r="C6" i="23"/>
  <c r="E328" i="8"/>
  <c r="F328" i="8" s="1"/>
  <c r="E324" i="8"/>
  <c r="R39" i="8"/>
  <c r="R52" i="8"/>
  <c r="R26" i="8"/>
  <c r="N78" i="8"/>
  <c r="J78" i="8"/>
  <c r="F78" i="8"/>
  <c r="O78" i="8"/>
  <c r="K78" i="8"/>
  <c r="G78" i="8"/>
  <c r="M78" i="8"/>
  <c r="I78" i="8"/>
  <c r="E78" i="8"/>
  <c r="L78" i="8"/>
  <c r="R69" i="8"/>
  <c r="R72" i="8"/>
  <c r="R70" i="8"/>
  <c r="G3" i="9"/>
  <c r="G4" i="9"/>
  <c r="G5" i="9"/>
  <c r="G6" i="9"/>
  <c r="G12" i="9"/>
  <c r="G13" i="9"/>
  <c r="G14" i="9"/>
  <c r="G15" i="9"/>
  <c r="G16" i="9"/>
  <c r="G22" i="9"/>
  <c r="G23" i="9"/>
  <c r="G24" i="9"/>
  <c r="G25" i="9"/>
  <c r="G26" i="9"/>
  <c r="G32" i="9"/>
  <c r="G33" i="9"/>
  <c r="G34" i="9"/>
  <c r="G35" i="9"/>
  <c r="G36" i="9"/>
  <c r="G2" i="9"/>
  <c r="K9" i="23" l="1"/>
  <c r="L9" i="23" s="1"/>
  <c r="F324" i="8"/>
  <c r="E332" i="8"/>
  <c r="F332" i="8" s="1"/>
  <c r="R68" i="8"/>
  <c r="H78" i="8"/>
  <c r="R71" i="8"/>
  <c r="E336" i="8" l="1"/>
  <c r="F336" i="8" s="1"/>
  <c r="L65" i="8"/>
  <c r="H65" i="8"/>
  <c r="O65" i="8"/>
  <c r="K65" i="8"/>
  <c r="G65" i="8"/>
  <c r="N65" i="8"/>
  <c r="J65" i="8"/>
  <c r="F65" i="8"/>
  <c r="M65" i="8"/>
  <c r="I65" i="8"/>
  <c r="E65" i="8"/>
  <c r="R59" i="8"/>
  <c r="R58" i="8"/>
  <c r="R57" i="8"/>
  <c r="R56" i="8"/>
  <c r="P13" i="8"/>
  <c r="F120" i="8"/>
  <c r="G120" i="8"/>
  <c r="H120" i="8"/>
  <c r="I120" i="8"/>
  <c r="J120" i="8"/>
  <c r="K120" i="8"/>
  <c r="L120" i="8"/>
  <c r="M120" i="8"/>
  <c r="N120" i="8"/>
  <c r="O120" i="8"/>
  <c r="P120" i="8"/>
  <c r="E121" i="8"/>
  <c r="F121" i="8"/>
  <c r="G121" i="8"/>
  <c r="H121" i="8"/>
  <c r="I121" i="8"/>
  <c r="J121" i="8"/>
  <c r="K121" i="8"/>
  <c r="L121" i="8"/>
  <c r="M121" i="8"/>
  <c r="N121" i="8"/>
  <c r="O121" i="8"/>
  <c r="P121" i="8"/>
  <c r="E122" i="8"/>
  <c r="F122" i="8"/>
  <c r="G122" i="8"/>
  <c r="H122" i="8"/>
  <c r="I122" i="8"/>
  <c r="J122" i="8"/>
  <c r="K122" i="8"/>
  <c r="L122" i="8"/>
  <c r="M122" i="8"/>
  <c r="N122" i="8"/>
  <c r="O122" i="8"/>
  <c r="P122" i="8"/>
  <c r="E123" i="8"/>
  <c r="F123" i="8"/>
  <c r="G123" i="8"/>
  <c r="H123" i="8"/>
  <c r="I123" i="8"/>
  <c r="J123" i="8"/>
  <c r="K123" i="8"/>
  <c r="L123" i="8"/>
  <c r="M123" i="8"/>
  <c r="N123" i="8"/>
  <c r="O123" i="8"/>
  <c r="P123" i="8"/>
  <c r="E124" i="8"/>
  <c r="F124" i="8"/>
  <c r="G124" i="8"/>
  <c r="H124" i="8"/>
  <c r="I124" i="8"/>
  <c r="J124" i="8"/>
  <c r="K124" i="8"/>
  <c r="L124" i="8"/>
  <c r="M124" i="8"/>
  <c r="N124" i="8"/>
  <c r="O124" i="8"/>
  <c r="P124" i="8"/>
  <c r="E125" i="8"/>
  <c r="F125" i="8"/>
  <c r="G125" i="8"/>
  <c r="H125" i="8"/>
  <c r="I125" i="8"/>
  <c r="J125" i="8"/>
  <c r="K125" i="8"/>
  <c r="L125" i="8"/>
  <c r="M125" i="8"/>
  <c r="N125" i="8"/>
  <c r="O125" i="8"/>
  <c r="P125" i="8"/>
  <c r="E126" i="8"/>
  <c r="F126" i="8"/>
  <c r="G126" i="8"/>
  <c r="H126" i="8"/>
  <c r="I126" i="8"/>
  <c r="J126" i="8"/>
  <c r="K126" i="8"/>
  <c r="L126" i="8"/>
  <c r="M126" i="8"/>
  <c r="N126" i="8"/>
  <c r="O126" i="8"/>
  <c r="P126" i="8"/>
  <c r="E127" i="8"/>
  <c r="F127" i="8"/>
  <c r="G127" i="8"/>
  <c r="H127" i="8"/>
  <c r="I127" i="8"/>
  <c r="J127" i="8"/>
  <c r="K127" i="8"/>
  <c r="L127" i="8"/>
  <c r="M127" i="8"/>
  <c r="N127" i="8"/>
  <c r="O127" i="8"/>
  <c r="P127" i="8"/>
  <c r="E128" i="8"/>
  <c r="F128" i="8"/>
  <c r="G128" i="8"/>
  <c r="H128" i="8"/>
  <c r="I128" i="8"/>
  <c r="J128" i="8"/>
  <c r="K128" i="8"/>
  <c r="L128" i="8"/>
  <c r="M128" i="8"/>
  <c r="N128" i="8"/>
  <c r="O128" i="8"/>
  <c r="P128" i="8"/>
  <c r="E129" i="8"/>
  <c r="F129" i="8"/>
  <c r="G129" i="8"/>
  <c r="H129" i="8"/>
  <c r="I129" i="8"/>
  <c r="J129" i="8"/>
  <c r="K129" i="8"/>
  <c r="L129" i="8"/>
  <c r="M129" i="8"/>
  <c r="N129" i="8"/>
  <c r="O129" i="8"/>
  <c r="P129" i="8"/>
  <c r="R110" i="8" l="1"/>
  <c r="R108" i="8"/>
  <c r="R107" i="8"/>
  <c r="R106" i="8"/>
  <c r="R109" i="8"/>
  <c r="O13" i="8"/>
  <c r="N13" i="8"/>
  <c r="R55" i="8"/>
  <c r="M13" i="8"/>
  <c r="I13" i="8"/>
  <c r="E13" i="8"/>
  <c r="J13" i="8"/>
  <c r="L13" i="8"/>
  <c r="H13" i="8"/>
  <c r="R65" i="8"/>
  <c r="F13" i="8"/>
  <c r="K13" i="8"/>
  <c r="G13" i="8"/>
  <c r="R7" i="8"/>
  <c r="D10" i="23" s="1"/>
  <c r="E10" i="23" s="1"/>
  <c r="F10" i="23" s="1"/>
  <c r="R6" i="8"/>
  <c r="R5" i="8"/>
  <c r="R4" i="8"/>
  <c r="R3" i="8"/>
  <c r="D6" i="23" s="1"/>
  <c r="E6" i="23" s="1"/>
  <c r="F6" i="23" s="1"/>
  <c r="E116" i="8"/>
  <c r="P142" i="8"/>
  <c r="K116" i="8"/>
  <c r="M116" i="8"/>
  <c r="I116" i="8"/>
  <c r="P116" i="8"/>
  <c r="L116" i="8"/>
  <c r="H116" i="8"/>
  <c r="P141" i="8"/>
  <c r="O116" i="8"/>
  <c r="G116" i="8"/>
  <c r="O142" i="8"/>
  <c r="O141" i="8"/>
  <c r="N116" i="8"/>
  <c r="J116" i="8"/>
  <c r="F116" i="8"/>
  <c r="N141" i="8"/>
  <c r="N142" i="8"/>
  <c r="M142" i="8"/>
  <c r="M141" i="8"/>
  <c r="L142" i="8"/>
  <c r="L141" i="8"/>
  <c r="E141" i="8"/>
  <c r="K142" i="8"/>
  <c r="G142" i="8"/>
  <c r="K141" i="8"/>
  <c r="G141" i="8"/>
  <c r="J142" i="8"/>
  <c r="F142" i="8"/>
  <c r="J141" i="8"/>
  <c r="F141" i="8"/>
  <c r="I142" i="8"/>
  <c r="E142" i="8"/>
  <c r="I141" i="8"/>
  <c r="H142" i="8"/>
  <c r="H141" i="8"/>
  <c r="D8" i="23" l="1"/>
  <c r="E8" i="23" s="1"/>
  <c r="F8" i="23" s="1"/>
  <c r="D9" i="23"/>
  <c r="E9" i="23" s="1"/>
  <c r="F9" i="23" s="1"/>
  <c r="D7" i="23"/>
  <c r="E7" i="23" s="1"/>
  <c r="F7" i="23" s="1"/>
  <c r="R116" i="8"/>
</calcChain>
</file>

<file path=xl/sharedStrings.xml><?xml version="1.0" encoding="utf-8"?>
<sst xmlns="http://schemas.openxmlformats.org/spreadsheetml/2006/main" count="6045" uniqueCount="169">
  <si>
    <t>Revenue</t>
  </si>
  <si>
    <t>Efficiency</t>
  </si>
  <si>
    <t>January</t>
  </si>
  <si>
    <t>February</t>
  </si>
  <si>
    <t>March</t>
  </si>
  <si>
    <t>April</t>
  </si>
  <si>
    <t>May</t>
  </si>
  <si>
    <t>June</t>
  </si>
  <si>
    <t>July</t>
  </si>
  <si>
    <t>August</t>
  </si>
  <si>
    <t>September</t>
  </si>
  <si>
    <t>October</t>
  </si>
  <si>
    <t>November</t>
  </si>
  <si>
    <t>December</t>
  </si>
  <si>
    <t>Months</t>
  </si>
  <si>
    <t>Total</t>
  </si>
  <si>
    <t>Turnover Rate</t>
  </si>
  <si>
    <t>Avg. White</t>
  </si>
  <si>
    <t>Avg. Blue</t>
  </si>
  <si>
    <t>Plan</t>
  </si>
  <si>
    <t>Actual</t>
  </si>
  <si>
    <t>Var</t>
  </si>
  <si>
    <t>J</t>
  </si>
  <si>
    <t>A</t>
  </si>
  <si>
    <t>S</t>
  </si>
  <si>
    <t>O</t>
  </si>
  <si>
    <t>N</t>
  </si>
  <si>
    <t>D</t>
  </si>
  <si>
    <t>F</t>
  </si>
  <si>
    <t>M</t>
  </si>
  <si>
    <t>G Profit</t>
  </si>
  <si>
    <t>Selection</t>
  </si>
  <si>
    <t>Month #</t>
  </si>
  <si>
    <t>Dept</t>
  </si>
  <si>
    <t>CY</t>
  </si>
  <si>
    <t>Projects</t>
  </si>
  <si>
    <t>Risks</t>
  </si>
  <si>
    <t>Offices</t>
  </si>
  <si>
    <t>ROI</t>
  </si>
  <si>
    <t>ROA</t>
  </si>
  <si>
    <t>YTD</t>
  </si>
  <si>
    <t>Type</t>
  </si>
  <si>
    <t>Jul</t>
  </si>
  <si>
    <t>Aug</t>
  </si>
  <si>
    <t>Sep</t>
  </si>
  <si>
    <t>Oct</t>
  </si>
  <si>
    <t>Nov</t>
  </si>
  <si>
    <t>Dec</t>
  </si>
  <si>
    <t>Jan</t>
  </si>
  <si>
    <t>Feb</t>
  </si>
  <si>
    <t>Mar</t>
  </si>
  <si>
    <t>Apr</t>
  </si>
  <si>
    <t>Jun</t>
  </si>
  <si>
    <t>Expense</t>
  </si>
  <si>
    <t>Description</t>
  </si>
  <si>
    <t>Region</t>
  </si>
  <si>
    <t>Net Clients</t>
  </si>
  <si>
    <t>City</t>
  </si>
  <si>
    <t>Act</t>
  </si>
  <si>
    <t>Trend</t>
  </si>
  <si>
    <t>C Format</t>
  </si>
  <si>
    <t>Avg</t>
  </si>
  <si>
    <t>Leads</t>
  </si>
  <si>
    <t xml:space="preserve">Plan </t>
  </si>
  <si>
    <t>Target</t>
  </si>
  <si>
    <t>&gt; target</t>
  </si>
  <si>
    <t>&lt; target</t>
  </si>
  <si>
    <t>Y</t>
  </si>
  <si>
    <t>Project Completions Plan</t>
  </si>
  <si>
    <t>Project Completions Act</t>
  </si>
  <si>
    <t>Rank</t>
  </si>
  <si>
    <t>Month</t>
  </si>
  <si>
    <t>Mth No</t>
  </si>
  <si>
    <t>Short Mth</t>
  </si>
  <si>
    <t>Sound</t>
  </si>
  <si>
    <t>Drone</t>
  </si>
  <si>
    <t>Laptop</t>
  </si>
  <si>
    <t>Phone</t>
  </si>
  <si>
    <t>Europe</t>
  </si>
  <si>
    <t>Africa</t>
  </si>
  <si>
    <t>Asia Pac</t>
  </si>
  <si>
    <t>USA</t>
  </si>
  <si>
    <t>Canada</t>
  </si>
  <si>
    <t>Australia</t>
  </si>
  <si>
    <t>China</t>
  </si>
  <si>
    <t>India</t>
  </si>
  <si>
    <t>France</t>
  </si>
  <si>
    <t>Germany</t>
  </si>
  <si>
    <t>Facebook</t>
  </si>
  <si>
    <t>Followers</t>
  </si>
  <si>
    <t>Twitter</t>
  </si>
  <si>
    <t>Youtube</t>
  </si>
  <si>
    <t>Instagram</t>
  </si>
  <si>
    <t>LinkedIn</t>
  </si>
  <si>
    <t>Chart</t>
  </si>
  <si>
    <t>Average</t>
  </si>
  <si>
    <t>Resellers CY</t>
  </si>
  <si>
    <t>Resellers PY</t>
  </si>
  <si>
    <t>Market Cap</t>
  </si>
  <si>
    <t>Market Share</t>
  </si>
  <si>
    <t>Products</t>
  </si>
  <si>
    <t>Lines</t>
  </si>
  <si>
    <t>Regions</t>
  </si>
  <si>
    <t>Americas</t>
  </si>
  <si>
    <t>Change</t>
  </si>
  <si>
    <t>England</t>
  </si>
  <si>
    <t>Scotland</t>
  </si>
  <si>
    <t>Wales</t>
  </si>
  <si>
    <t>Ireland</t>
  </si>
  <si>
    <t>Italy</t>
  </si>
  <si>
    <t>Spain</t>
  </si>
  <si>
    <t>Greece</t>
  </si>
  <si>
    <t>Portugal</t>
  </si>
  <si>
    <t>Mexico</t>
  </si>
  <si>
    <t>Columbia</t>
  </si>
  <si>
    <t>Brazil</t>
  </si>
  <si>
    <t>Chile</t>
  </si>
  <si>
    <t>Venezuala</t>
  </si>
  <si>
    <t>Cuba</t>
  </si>
  <si>
    <t>Uraguay</t>
  </si>
  <si>
    <t>Argentina</t>
  </si>
  <si>
    <t>New Zealand</t>
  </si>
  <si>
    <t>Hong Kong</t>
  </si>
  <si>
    <t>Pakistan</t>
  </si>
  <si>
    <t>Bangladesh</t>
  </si>
  <si>
    <t>Vietnam</t>
  </si>
  <si>
    <t>Cambodia</t>
  </si>
  <si>
    <t>Laos</t>
  </si>
  <si>
    <t>Country</t>
  </si>
  <si>
    <t>South Africa</t>
  </si>
  <si>
    <t>Zimbabwe</t>
  </si>
  <si>
    <t>Nigeria</t>
  </si>
  <si>
    <t>Kenya</t>
  </si>
  <si>
    <t>Algeria</t>
  </si>
  <si>
    <t>Ethiopia</t>
  </si>
  <si>
    <t>Tunisia</t>
  </si>
  <si>
    <t>Libya</t>
  </si>
  <si>
    <t>Egypt</t>
  </si>
  <si>
    <t>Mauritius</t>
  </si>
  <si>
    <t>Currnet Mth</t>
  </si>
  <si>
    <t>Count</t>
  </si>
  <si>
    <t>Footfall Change Prior Yr</t>
  </si>
  <si>
    <t>Margin</t>
  </si>
  <si>
    <t>FTE</t>
  </si>
  <si>
    <t>Footfall</t>
  </si>
  <si>
    <t>PY</t>
  </si>
  <si>
    <t>Top 5</t>
  </si>
  <si>
    <t>Bottom 5</t>
  </si>
  <si>
    <t>Selection Ffall</t>
  </si>
  <si>
    <r>
      <t xml:space="preserve">Footfall </t>
    </r>
    <r>
      <rPr>
        <sz val="11"/>
        <rFont val="Arial"/>
        <family val="2"/>
      </rPr>
      <t>▲</t>
    </r>
  </si>
  <si>
    <t>Change PM</t>
  </si>
  <si>
    <t>Secondary Turnover</t>
  </si>
  <si>
    <t>Turnover</t>
  </si>
  <si>
    <t>Russia</t>
  </si>
  <si>
    <t>Sweeden</t>
  </si>
  <si>
    <t>Denmark</t>
  </si>
  <si>
    <t>Turkey</t>
  </si>
  <si>
    <t>Holland</t>
  </si>
  <si>
    <t>Nireland</t>
  </si>
  <si>
    <t>Date</t>
  </si>
  <si>
    <t>Chart Titles</t>
  </si>
  <si>
    <t>Cur Yr</t>
  </si>
  <si>
    <t>Prior Yr</t>
  </si>
  <si>
    <t>Company</t>
  </si>
  <si>
    <t>Current Mth</t>
  </si>
  <si>
    <t>Measure</t>
  </si>
  <si>
    <t>FTEs</t>
  </si>
  <si>
    <t>* Hold down the Control Key to Choose multiple Clients.  Click on the Chart Series to update the chart.</t>
  </si>
  <si>
    <t>py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</si>
</sst>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0.00_-;\-&quot;$&quot;* #,##0.00_-;_-&quot;$&quot;* &quot;-&quot;??_-;_-@_-"/>
    <numFmt numFmtId="165" formatCode="_-* #,##0.00_-;\-* #,##0.00_-;_-* &quot;-&quot;??_-;_-@_-"/>
    <numFmt numFmtId="166" formatCode="[$$-409]#,##0"/>
    <numFmt numFmtId="167" formatCode="0.0%"/>
    <numFmt numFmtId="168" formatCode="[$$-409]#,##0.00"/>
    <numFmt numFmtId="169" formatCode="_-&quot;$&quot;* #,##0_-;\-&quot;$&quot;* #,##0_-;_-&quot;$&quot;* &quot;-&quot;??_-;_-@_-"/>
    <numFmt numFmtId="170" formatCode="_-* #,##0_-;\-* #,##0_-;_-* &quot;-&quot;??_-;_-@_-"/>
    <numFmt numFmtId="171" formatCode="&quot;$&quot;\ #,###,\k"/>
    <numFmt numFmtId="172" formatCode="_-* #,##0.0_-;\-* #,##0.0_-;_-* &quot;-&quot;??_-;_-@_-"/>
    <numFmt numFmtId="173" formatCode="0.0"/>
    <numFmt numFmtId="174" formatCode="#,###.0,\ &quot;m&quot;"/>
    <numFmt numFmtId="175" formatCode="#,###.0,\ \k"/>
    <numFmt numFmtId="176" formatCode="#,###,\ \k"/>
    <numFmt numFmtId="177" formatCode="0.0%;[Red]\(0.0%\)"/>
    <numFmt numFmtId="178" formatCode="0.0,,\ &quot;m&quot;"/>
  </numFmts>
  <fonts count="22" x14ac:knownFonts="1">
    <font>
      <sz val="11"/>
      <color theme="1"/>
      <name val="Calibri"/>
      <family val="2"/>
      <charset val="162"/>
      <scheme val="minor"/>
    </font>
    <font>
      <sz val="10"/>
      <color theme="1"/>
      <name val="Arial"/>
      <family val="2"/>
    </font>
    <font>
      <sz val="11"/>
      <color theme="1"/>
      <name val="Calibri"/>
      <family val="2"/>
      <charset val="162"/>
      <scheme val="minor"/>
    </font>
    <font>
      <sz val="10"/>
      <color theme="1"/>
      <name val="Calibri"/>
      <family val="2"/>
      <charset val="162"/>
      <scheme val="minor"/>
    </font>
    <font>
      <b/>
      <sz val="11"/>
      <color theme="0"/>
      <name val="Calibri"/>
      <family val="2"/>
      <scheme val="minor"/>
    </font>
    <font>
      <sz val="9"/>
      <color theme="0"/>
      <name val="Calibri"/>
      <family val="2"/>
      <charset val="162"/>
      <scheme val="minor"/>
    </font>
    <font>
      <sz val="11"/>
      <color theme="0"/>
      <name val="Calibri"/>
      <family val="2"/>
      <charset val="162"/>
      <scheme val="minor"/>
    </font>
    <font>
      <sz val="11"/>
      <name val="Calibri"/>
      <family val="2"/>
      <charset val="162"/>
      <scheme val="minor"/>
    </font>
    <font>
      <sz val="9"/>
      <name val="Calibri"/>
      <family val="2"/>
      <charset val="162"/>
      <scheme val="minor"/>
    </font>
    <font>
      <sz val="10"/>
      <name val="Calibri"/>
      <family val="2"/>
      <charset val="162"/>
      <scheme val="minor"/>
    </font>
    <font>
      <b/>
      <sz val="11"/>
      <color theme="1"/>
      <name val="Calibri"/>
      <family val="2"/>
      <scheme val="minor"/>
    </font>
    <font>
      <sz val="10"/>
      <color theme="0"/>
      <name val="Calibri"/>
      <family val="2"/>
      <charset val="162"/>
      <scheme val="minor"/>
    </font>
    <font>
      <b/>
      <sz val="10"/>
      <color theme="1"/>
      <name val="Calibri"/>
      <family val="2"/>
      <scheme val="minor"/>
    </font>
    <font>
      <sz val="11"/>
      <color theme="1"/>
      <name val="Calibri"/>
      <family val="2"/>
      <scheme val="minor"/>
    </font>
    <font>
      <sz val="11"/>
      <name val="Calibri"/>
      <family val="2"/>
      <scheme val="minor"/>
    </font>
    <font>
      <b/>
      <sz val="11"/>
      <color theme="0"/>
      <name val="Calibri"/>
      <family val="2"/>
      <charset val="162"/>
      <scheme val="minor"/>
    </font>
    <font>
      <sz val="11"/>
      <name val="Arial"/>
      <family val="2"/>
    </font>
    <font>
      <b/>
      <sz val="11"/>
      <color theme="1"/>
      <name val="Calibri"/>
      <family val="2"/>
      <charset val="162"/>
      <scheme val="minor"/>
    </font>
    <font>
      <sz val="10"/>
      <name val="Arial"/>
      <family val="2"/>
    </font>
    <font>
      <b/>
      <sz val="9"/>
      <color theme="0"/>
      <name val="Calibri"/>
      <family val="2"/>
      <scheme val="minor"/>
    </font>
    <font>
      <b/>
      <sz val="10"/>
      <color theme="0"/>
      <name val="Calibri"/>
      <family val="2"/>
      <scheme val="minor"/>
    </font>
    <font>
      <sz val="10"/>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theme="4"/>
        <bgColor theme="4"/>
      </patternFill>
    </fill>
    <fill>
      <patternFill patternType="solid">
        <fgColor theme="4" tint="0.39997558519241921"/>
        <bgColor theme="4"/>
      </patternFill>
    </fill>
    <fill>
      <patternFill patternType="solid">
        <fgColor theme="5"/>
        <bgColor theme="4"/>
      </patternFill>
    </fill>
    <fill>
      <patternFill patternType="solid">
        <fgColor theme="5" tint="-0.249977111117893"/>
        <bgColor indexed="64"/>
      </patternFill>
    </fill>
    <fill>
      <patternFill patternType="solid">
        <fgColor theme="7" tint="-0.249977111117893"/>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indexed="65"/>
      </left>
      <right/>
      <top style="thin">
        <color indexed="65"/>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8">
    <xf numFmtId="0" fontId="0"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3" fillId="0" borderId="0"/>
    <xf numFmtId="9" fontId="13" fillId="0" borderId="0" applyFont="0" applyFill="0" applyBorder="0" applyAlignment="0" applyProtection="0"/>
    <xf numFmtId="165" fontId="13" fillId="0" borderId="0" applyFont="0" applyFill="0" applyBorder="0" applyAlignment="0" applyProtection="0"/>
    <xf numFmtId="0" fontId="18" fillId="0" borderId="0"/>
  </cellStyleXfs>
  <cellXfs count="99">
    <xf numFmtId="0" fontId="0" fillId="0" borderId="0" xfId="0"/>
    <xf numFmtId="166" fontId="3" fillId="0" borderId="0" xfId="0" applyNumberFormat="1" applyFont="1"/>
    <xf numFmtId="9" fontId="0" fillId="0" borderId="0" xfId="0" applyNumberFormat="1"/>
    <xf numFmtId="9" fontId="3" fillId="0" borderId="0" xfId="1" applyFont="1"/>
    <xf numFmtId="9" fontId="0" fillId="0" borderId="0" xfId="1" applyFont="1"/>
    <xf numFmtId="0" fontId="0" fillId="0" borderId="0" xfId="0" applyFill="1"/>
    <xf numFmtId="0" fontId="0" fillId="2" borderId="0" xfId="0" applyFill="1"/>
    <xf numFmtId="168" fontId="0" fillId="0" borderId="0" xfId="0" applyNumberFormat="1"/>
    <xf numFmtId="167" fontId="0" fillId="0" borderId="0" xfId="1" applyNumberFormat="1" applyFont="1"/>
    <xf numFmtId="169" fontId="0" fillId="0" borderId="0" xfId="0" applyNumberFormat="1"/>
    <xf numFmtId="0" fontId="6" fillId="3" borderId="0" xfId="0" applyFont="1" applyFill="1" applyAlignment="1">
      <alignment horizontal="right"/>
    </xf>
    <xf numFmtId="0" fontId="6" fillId="4" borderId="0" xfId="0" applyFont="1" applyFill="1"/>
    <xf numFmtId="0" fontId="4" fillId="3" borderId="0" xfId="0" applyFont="1" applyFill="1" applyAlignment="1">
      <alignment horizontal="right"/>
    </xf>
    <xf numFmtId="169" fontId="10" fillId="0" borderId="0" xfId="3" applyNumberFormat="1" applyFont="1"/>
    <xf numFmtId="0" fontId="6" fillId="3" borderId="0" xfId="0" applyFont="1" applyFill="1"/>
    <xf numFmtId="0" fontId="6" fillId="0" borderId="0" xfId="0" applyFont="1" applyFill="1"/>
    <xf numFmtId="0" fontId="7" fillId="0" borderId="0" xfId="0" applyFont="1" applyFill="1"/>
    <xf numFmtId="0" fontId="6" fillId="3" borderId="0" xfId="0" applyFont="1" applyFill="1" applyAlignment="1">
      <alignment horizontal="left"/>
    </xf>
    <xf numFmtId="165" fontId="0" fillId="0" borderId="0" xfId="2" applyFont="1"/>
    <xf numFmtId="170" fontId="0" fillId="0" borderId="0" xfId="2" applyNumberFormat="1" applyFont="1"/>
    <xf numFmtId="0" fontId="4" fillId="3" borderId="0" xfId="0" applyFont="1" applyFill="1"/>
    <xf numFmtId="10" fontId="0" fillId="0" borderId="0" xfId="0" applyNumberFormat="1"/>
    <xf numFmtId="0" fontId="3" fillId="0" borderId="0" xfId="0" applyFont="1"/>
    <xf numFmtId="0" fontId="12" fillId="0" borderId="0" xfId="0" applyFont="1"/>
    <xf numFmtId="167" fontId="0" fillId="0" borderId="0" xfId="0" applyNumberFormat="1"/>
    <xf numFmtId="165" fontId="3" fillId="0" borderId="0" xfId="2" applyFont="1"/>
    <xf numFmtId="165" fontId="0" fillId="0" borderId="0" xfId="0" applyNumberFormat="1"/>
    <xf numFmtId="172" fontId="0" fillId="0" borderId="0" xfId="2" applyNumberFormat="1" applyFont="1"/>
    <xf numFmtId="173" fontId="0" fillId="0" borderId="0" xfId="0" applyNumberFormat="1"/>
    <xf numFmtId="170" fontId="10" fillId="0" borderId="0" xfId="2" applyNumberFormat="1" applyFont="1"/>
    <xf numFmtId="170" fontId="13" fillId="0" borderId="0" xfId="2" applyNumberFormat="1" applyFont="1"/>
    <xf numFmtId="0" fontId="13" fillId="0" borderId="0" xfId="4"/>
    <xf numFmtId="0" fontId="4" fillId="5" borderId="3" xfId="4" applyFont="1" applyFill="1" applyBorder="1" applyAlignment="1">
      <alignment horizontal="center"/>
    </xf>
    <xf numFmtId="0" fontId="4" fillId="6" borderId="3" xfId="4" applyFont="1" applyFill="1" applyBorder="1" applyAlignment="1">
      <alignment horizontal="center"/>
    </xf>
    <xf numFmtId="0" fontId="4" fillId="7" borderId="3" xfId="4" applyFont="1" applyFill="1" applyBorder="1" applyAlignment="1">
      <alignment horizontal="center"/>
    </xf>
    <xf numFmtId="9" fontId="0" fillId="0" borderId="1" xfId="5" applyFont="1" applyFill="1" applyBorder="1" applyAlignment="1">
      <alignment horizontal="center"/>
    </xf>
    <xf numFmtId="9" fontId="0" fillId="0" borderId="2" xfId="5" applyFont="1" applyFill="1" applyBorder="1" applyAlignment="1">
      <alignment horizontal="center"/>
    </xf>
    <xf numFmtId="167" fontId="10" fillId="0" borderId="0" xfId="1" applyNumberFormat="1" applyFont="1"/>
    <xf numFmtId="0" fontId="13" fillId="0" borderId="0" xfId="4" applyFont="1" applyFill="1" applyBorder="1"/>
    <xf numFmtId="0" fontId="0" fillId="0" borderId="0" xfId="0" pivotButton="1"/>
    <xf numFmtId="170" fontId="0" fillId="0" borderId="0" xfId="0" applyNumberFormat="1"/>
    <xf numFmtId="0" fontId="14" fillId="0" borderId="0" xfId="0" applyFont="1"/>
    <xf numFmtId="0" fontId="7" fillId="2" borderId="0" xfId="0" applyFont="1" applyFill="1" applyAlignment="1">
      <alignment horizontal="left"/>
    </xf>
    <xf numFmtId="10" fontId="0" fillId="0" borderId="0" xfId="1" applyNumberFormat="1" applyFont="1"/>
    <xf numFmtId="170" fontId="3" fillId="0" borderId="0" xfId="2" applyNumberFormat="1" applyFont="1"/>
    <xf numFmtId="175" fontId="0" fillId="0" borderId="0" xfId="0" applyNumberFormat="1"/>
    <xf numFmtId="176" fontId="0" fillId="0" borderId="0" xfId="2" applyNumberFormat="1" applyFont="1"/>
    <xf numFmtId="170" fontId="6" fillId="3" borderId="0" xfId="2" applyNumberFormat="1" applyFont="1" applyFill="1" applyAlignment="1">
      <alignment horizontal="right"/>
    </xf>
    <xf numFmtId="170" fontId="4" fillId="3" borderId="0" xfId="2" applyNumberFormat="1" applyFont="1" applyFill="1" applyAlignment="1">
      <alignment horizontal="right"/>
    </xf>
    <xf numFmtId="0" fontId="6" fillId="3" borderId="0" xfId="0" applyFont="1" applyFill="1" applyAlignment="1">
      <alignment horizontal="center"/>
    </xf>
    <xf numFmtId="166" fontId="3" fillId="0" borderId="0" xfId="0" applyNumberFormat="1" applyFont="1" applyAlignment="1">
      <alignment horizontal="right"/>
    </xf>
    <xf numFmtId="178" fontId="0" fillId="0" borderId="0" xfId="2" applyNumberFormat="1" applyFont="1" applyFill="1"/>
    <xf numFmtId="0" fontId="6" fillId="8" borderId="0" xfId="0" applyFont="1" applyFill="1" applyAlignment="1">
      <alignment horizontal="right"/>
    </xf>
    <xf numFmtId="0" fontId="15" fillId="3" borderId="0" xfId="0" applyFont="1" applyFill="1"/>
    <xf numFmtId="170" fontId="0" fillId="0" borderId="0" xfId="2" applyNumberFormat="1" applyFont="1" applyFill="1"/>
    <xf numFmtId="9" fontId="10" fillId="0" borderId="0" xfId="1" applyFont="1"/>
    <xf numFmtId="0" fontId="10" fillId="0" borderId="0" xfId="0" applyFont="1"/>
    <xf numFmtId="172" fontId="13" fillId="0" borderId="0" xfId="6" applyNumberFormat="1" applyFont="1"/>
    <xf numFmtId="170" fontId="0" fillId="0" borderId="0" xfId="6" applyNumberFormat="1" applyFont="1"/>
    <xf numFmtId="14" fontId="1" fillId="0" borderId="0" xfId="4" applyNumberFormat="1" applyFont="1"/>
    <xf numFmtId="14" fontId="1" fillId="0" borderId="0" xfId="4" applyNumberFormat="1" applyFont="1" applyFill="1"/>
    <xf numFmtId="0" fontId="1" fillId="0" borderId="0" xfId="4" applyFont="1"/>
    <xf numFmtId="0" fontId="13" fillId="0" borderId="0" xfId="4" applyAlignment="1">
      <alignment wrapText="1"/>
    </xf>
    <xf numFmtId="0" fontId="1" fillId="0" borderId="0" xfId="4" applyFont="1" applyAlignment="1">
      <alignment wrapText="1"/>
    </xf>
    <xf numFmtId="0" fontId="13" fillId="0" borderId="0" xfId="4" applyAlignment="1">
      <alignment horizontal="right"/>
    </xf>
    <xf numFmtId="170" fontId="0" fillId="0" borderId="0" xfId="6" applyNumberFormat="1" applyFont="1" applyAlignment="1">
      <alignment horizontal="right"/>
    </xf>
    <xf numFmtId="0" fontId="0" fillId="0" borderId="5" xfId="0" applyBorder="1"/>
    <xf numFmtId="0" fontId="0" fillId="0" borderId="6" xfId="0" applyBorder="1"/>
    <xf numFmtId="0" fontId="0" fillId="0" borderId="7" xfId="0" applyBorder="1"/>
    <xf numFmtId="0" fontId="0" fillId="0" borderId="5" xfId="0" pivotButton="1" applyBorder="1"/>
    <xf numFmtId="0" fontId="0" fillId="0" borderId="8" xfId="0" applyBorder="1"/>
    <xf numFmtId="0" fontId="0" fillId="0" borderId="4"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3" fillId="0" borderId="0" xfId="4" applyFill="1"/>
    <xf numFmtId="171" fontId="9" fillId="0" borderId="0" xfId="0" applyNumberFormat="1" applyFont="1" applyFill="1" applyAlignment="1">
      <alignment vertical="center"/>
    </xf>
    <xf numFmtId="174" fontId="8" fillId="0" borderId="0" xfId="0" applyNumberFormat="1" applyFont="1" applyFill="1" applyAlignment="1">
      <alignment vertical="center"/>
    </xf>
    <xf numFmtId="177" fontId="8" fillId="0" borderId="0" xfId="1" applyNumberFormat="1" applyFont="1" applyFill="1" applyAlignment="1">
      <alignment vertical="center"/>
    </xf>
    <xf numFmtId="10" fontId="0" fillId="0" borderId="0" xfId="0" applyNumberFormat="1" applyFill="1"/>
    <xf numFmtId="0" fontId="5" fillId="9" borderId="0" xfId="0" applyFont="1" applyFill="1" applyAlignment="1">
      <alignment vertical="center"/>
    </xf>
    <xf numFmtId="0" fontId="11" fillId="9" borderId="0" xfId="0" applyFont="1" applyFill="1" applyAlignment="1">
      <alignment horizontal="right"/>
    </xf>
    <xf numFmtId="0" fontId="19" fillId="9" borderId="0" xfId="0" applyFont="1" applyFill="1" applyAlignment="1">
      <alignment vertical="center"/>
    </xf>
    <xf numFmtId="0" fontId="20" fillId="9" borderId="0" xfId="0" applyFont="1" applyFill="1" applyAlignment="1">
      <alignment horizontal="right"/>
    </xf>
    <xf numFmtId="0" fontId="13" fillId="9" borderId="0" xfId="4" applyFill="1"/>
    <xf numFmtId="0" fontId="21" fillId="9" borderId="0" xfId="4" applyFont="1" applyFill="1" applyAlignment="1">
      <alignment horizontal="left" indent="3"/>
    </xf>
    <xf numFmtId="171" fontId="9" fillId="9" borderId="0" xfId="0" applyNumberFormat="1" applyFont="1" applyFill="1" applyAlignment="1">
      <alignment vertical="center"/>
    </xf>
    <xf numFmtId="174" fontId="8" fillId="9" borderId="0" xfId="0" applyNumberFormat="1" applyFont="1" applyFill="1" applyAlignment="1">
      <alignment vertical="center"/>
    </xf>
    <xf numFmtId="177" fontId="8" fillId="9" borderId="0" xfId="1" applyNumberFormat="1" applyFont="1" applyFill="1" applyAlignment="1">
      <alignment vertical="center"/>
    </xf>
    <xf numFmtId="10" fontId="0" fillId="9" borderId="0" xfId="0" applyNumberFormat="1" applyFill="1"/>
    <xf numFmtId="9" fontId="2" fillId="0" borderId="0" xfId="1" applyFont="1"/>
    <xf numFmtId="167" fontId="17" fillId="0" borderId="0" xfId="1" applyNumberFormat="1" applyFont="1"/>
    <xf numFmtId="167" fontId="2" fillId="0" borderId="0" xfId="0" applyNumberFormat="1" applyFont="1"/>
    <xf numFmtId="0" fontId="2" fillId="0" borderId="0" xfId="0" applyFont="1"/>
    <xf numFmtId="9" fontId="2" fillId="0" borderId="0" xfId="0" applyNumberFormat="1" applyFont="1"/>
    <xf numFmtId="0" fontId="15" fillId="3" borderId="0" xfId="0" applyFont="1" applyFill="1" applyAlignment="1">
      <alignment horizontal="right"/>
    </xf>
  </cellXfs>
  <cellStyles count="8">
    <cellStyle name="%" xfId="7"/>
    <cellStyle name="Comma" xfId="2" builtinId="3"/>
    <cellStyle name="Comma 2" xfId="6"/>
    <cellStyle name="Currency" xfId="3" builtinId="4"/>
    <cellStyle name="Normal" xfId="0" builtinId="0"/>
    <cellStyle name="Normal 2" xfId="4"/>
    <cellStyle name="Percent" xfId="1" builtinId="5"/>
    <cellStyle name="Percent 2" xfId="5"/>
  </cellStyles>
  <dxfs count="2">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2" defaultTableStyle="TableStyleMedium2" defaultPivotStyle="PivotStyleLight16">
    <tableStyle name="Slicer Style 1" pivot="0" table="0" count="4">
      <tableStyleElement type="wholeTable" dxfId="1"/>
    </tableStyle>
    <tableStyle name="Slicer Style 2" pivot="0" table="0" count="2">
      <tableStyleElement type="wholeTable" dxfId="0"/>
    </tableStyle>
  </tableStyles>
  <colors>
    <mruColors>
      <color rgb="FFFCDBC0"/>
      <color rgb="FFD16309"/>
      <color rgb="FFBC5908"/>
    </mruColors>
  </colors>
  <extLst>
    <ext xmlns:x14="http://schemas.microsoft.com/office/spreadsheetml/2009/9/main" uri="{46F421CA-312F-682f-3DD2-61675219B42D}">
      <x14:dxfs count="4">
        <dxf>
          <font>
            <b/>
            <i val="0"/>
            <color theme="0"/>
          </font>
          <fill>
            <patternFill>
              <bgColor theme="7" tint="0.59996337778862885"/>
            </patternFill>
          </fill>
        </dxf>
        <dxf>
          <font>
            <sz val="8"/>
            <color theme="0"/>
          </font>
          <fill>
            <patternFill>
              <bgColor theme="0" tint="-0.14996795556505021"/>
            </patternFill>
          </fill>
        </dxf>
        <dxf>
          <font>
            <sz val="9"/>
            <color theme="0"/>
          </font>
          <fill>
            <patternFill>
              <bgColor theme="4" tint="-0.24994659260841701"/>
            </patternFill>
          </fill>
        </dxf>
        <dxf>
          <font>
            <sz val="9"/>
            <color theme="0"/>
          </font>
          <fill>
            <patternFill>
              <bgColor theme="4" tint="0.3999450666829432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selectedItemWithData" dxfId="2"/>
            <x14:slicerStyleElement type="selectedItemWithNoData" dxfId="1"/>
          </x14:slicerStyleElements>
        </x14:slicerStyle>
        <x14:slicerStyle name="Slicer Style 2">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Calc!$R$237</c:f>
              <c:strCache>
                <c:ptCount val="1"/>
                <c:pt idx="0">
                  <c:v>YTD</c:v>
                </c:pt>
              </c:strCache>
            </c:strRef>
          </c:tx>
          <c:spPr>
            <a:blipFill>
              <a:blip xmlns:r="http://schemas.openxmlformats.org/officeDocument/2006/relationships" r:embed="rId1"/>
              <a:stretch>
                <a:fillRect/>
              </a:stretch>
            </a:blipFill>
          </c:spPr>
          <c:invertIfNegative val="0"/>
          <c:val>
            <c:numRef>
              <c:f>Calc!$R$239</c:f>
              <c:numCache>
                <c:formatCode>#,###,\ \k</c:formatCode>
                <c:ptCount val="1"/>
                <c:pt idx="0">
                  <c:v>35440768.159999996</c:v>
                </c:pt>
              </c:numCache>
            </c:numRef>
          </c:val>
          <c:extLst xmlns:c16r2="http://schemas.microsoft.com/office/drawing/2015/06/chart">
            <c:ext xmlns:c16="http://schemas.microsoft.com/office/drawing/2014/chart" uri="{C3380CC4-5D6E-409C-BE32-E72D297353CC}">
              <c16:uniqueId val="{00000000-2C0F-4FD8-AD81-3F57D320744E}"/>
            </c:ext>
          </c:extLst>
        </c:ser>
        <c:dLbls>
          <c:showLegendKey val="0"/>
          <c:showVal val="0"/>
          <c:showCatName val="0"/>
          <c:showSerName val="0"/>
          <c:showPercent val="0"/>
          <c:showBubbleSize val="0"/>
        </c:dLbls>
        <c:gapWidth val="150"/>
        <c:axId val="-141128576"/>
        <c:axId val="-141128032"/>
      </c:barChart>
      <c:catAx>
        <c:axId val="-141128576"/>
        <c:scaling>
          <c:orientation val="minMax"/>
        </c:scaling>
        <c:delete val="1"/>
        <c:axPos val="b"/>
        <c:majorTickMark val="out"/>
        <c:minorTickMark val="none"/>
        <c:tickLblPos val="nextTo"/>
        <c:crossAx val="-141128032"/>
        <c:crosses val="autoZero"/>
        <c:auto val="1"/>
        <c:lblAlgn val="ctr"/>
        <c:lblOffset val="100"/>
        <c:noMultiLvlLbl val="0"/>
      </c:catAx>
      <c:valAx>
        <c:axId val="-141128032"/>
        <c:scaling>
          <c:orientation val="minMax"/>
        </c:scaling>
        <c:delete val="1"/>
        <c:axPos val="l"/>
        <c:numFmt formatCode="#,###,\ \k" sourceLinked="1"/>
        <c:majorTickMark val="out"/>
        <c:minorTickMark val="none"/>
        <c:tickLblPos val="nextTo"/>
        <c:crossAx val="-141128576"/>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92054046369203846"/>
          <c:h val="0.8326195683872849"/>
        </c:manualLayout>
      </c:layout>
      <c:barChart>
        <c:barDir val="col"/>
        <c:grouping val="clustered"/>
        <c:varyColors val="0"/>
        <c:ser>
          <c:idx val="0"/>
          <c:order val="0"/>
          <c:tx>
            <c:strRef>
              <c:f>Calc!$A$182</c:f>
              <c:strCache>
                <c:ptCount val="1"/>
                <c:pt idx="0">
                  <c:v>Actual</c:v>
                </c:pt>
              </c:strCache>
            </c:strRef>
          </c:tx>
          <c:spPr>
            <a:solidFill>
              <a:schemeClr val="accent4">
                <a:lumMod val="60000"/>
                <a:lumOff val="40000"/>
              </a:schemeClr>
            </a:solidFill>
          </c:spPr>
          <c:invertIfNegative val="0"/>
          <c:cat>
            <c:strRef>
              <c:f>Calc!$E$171:$P$171</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Calc!$E$182:$P$182</c:f>
              <c:numCache>
                <c:formatCode>General</c:formatCode>
                <c:ptCount val="12"/>
                <c:pt idx="0">
                  <c:v>64</c:v>
                </c:pt>
                <c:pt idx="1">
                  <c:v>56</c:v>
                </c:pt>
                <c:pt idx="2">
                  <c:v>60</c:v>
                </c:pt>
                <c:pt idx="3">
                  <c:v>47</c:v>
                </c:pt>
                <c:pt idx="4">
                  <c:v>48</c:v>
                </c:pt>
                <c:pt idx="5">
                  <c:v>55</c:v>
                </c:pt>
                <c:pt idx="6">
                  <c:v>57</c:v>
                </c:pt>
                <c:pt idx="7">
                  <c:v>58</c:v>
                </c:pt>
                <c:pt idx="8">
                  <c:v>57</c:v>
                </c:pt>
                <c:pt idx="9">
                  <c:v>58</c:v>
                </c:pt>
                <c:pt idx="10">
                  <c:v>#N/A</c:v>
                </c:pt>
                <c:pt idx="11">
                  <c:v>#N/A</c:v>
                </c:pt>
              </c:numCache>
            </c:numRef>
          </c:val>
        </c:ser>
        <c:dLbls>
          <c:showLegendKey val="0"/>
          <c:showVal val="0"/>
          <c:showCatName val="0"/>
          <c:showSerName val="0"/>
          <c:showPercent val="0"/>
          <c:showBubbleSize val="0"/>
        </c:dLbls>
        <c:gapWidth val="15"/>
        <c:axId val="-100400464"/>
        <c:axId val="-100401008"/>
      </c:barChart>
      <c:barChart>
        <c:barDir val="col"/>
        <c:grouping val="clustered"/>
        <c:varyColors val="0"/>
        <c:ser>
          <c:idx val="1"/>
          <c:order val="1"/>
          <c:tx>
            <c:strRef>
              <c:f>Calc!$A$196</c:f>
              <c:strCache>
                <c:ptCount val="1"/>
                <c:pt idx="0">
                  <c:v>Plan</c:v>
                </c:pt>
              </c:strCache>
            </c:strRef>
          </c:tx>
          <c:spPr>
            <a:solidFill>
              <a:schemeClr val="accent2">
                <a:lumMod val="75000"/>
              </a:schemeClr>
            </a:solidFill>
          </c:spPr>
          <c:invertIfNegative val="0"/>
          <c:cat>
            <c:strRef>
              <c:f>Calc!$E$171:$P$171</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Calc!$E$196:$P$196</c:f>
              <c:numCache>
                <c:formatCode>General</c:formatCode>
                <c:ptCount val="12"/>
                <c:pt idx="0">
                  <c:v>62</c:v>
                </c:pt>
                <c:pt idx="1">
                  <c:v>59</c:v>
                </c:pt>
                <c:pt idx="2">
                  <c:v>53</c:v>
                </c:pt>
                <c:pt idx="3">
                  <c:v>61</c:v>
                </c:pt>
                <c:pt idx="4">
                  <c:v>57</c:v>
                </c:pt>
                <c:pt idx="5">
                  <c:v>55</c:v>
                </c:pt>
                <c:pt idx="6">
                  <c:v>57</c:v>
                </c:pt>
                <c:pt idx="7">
                  <c:v>63</c:v>
                </c:pt>
                <c:pt idx="8">
                  <c:v>58</c:v>
                </c:pt>
                <c:pt idx="9">
                  <c:v>50</c:v>
                </c:pt>
                <c:pt idx="10">
                  <c:v>#N/A</c:v>
                </c:pt>
                <c:pt idx="11">
                  <c:v>#N/A</c:v>
                </c:pt>
              </c:numCache>
            </c:numRef>
          </c:val>
        </c:ser>
        <c:dLbls>
          <c:showLegendKey val="0"/>
          <c:showVal val="0"/>
          <c:showCatName val="0"/>
          <c:showSerName val="0"/>
          <c:showPercent val="0"/>
          <c:showBubbleSize val="0"/>
        </c:dLbls>
        <c:gapWidth val="65"/>
        <c:axId val="-100393936"/>
        <c:axId val="-100388496"/>
      </c:barChart>
      <c:catAx>
        <c:axId val="-100400464"/>
        <c:scaling>
          <c:orientation val="minMax"/>
        </c:scaling>
        <c:delete val="0"/>
        <c:axPos val="b"/>
        <c:numFmt formatCode="General" sourceLinked="0"/>
        <c:majorTickMark val="out"/>
        <c:minorTickMark val="none"/>
        <c:tickLblPos val="nextTo"/>
        <c:txPr>
          <a:bodyPr/>
          <a:lstStyle/>
          <a:p>
            <a:pPr>
              <a:defRPr>
                <a:solidFill>
                  <a:schemeClr val="tx1">
                    <a:lumMod val="65000"/>
                    <a:lumOff val="35000"/>
                  </a:schemeClr>
                </a:solidFill>
              </a:defRPr>
            </a:pPr>
            <a:endParaRPr lang="en-US"/>
          </a:p>
        </c:txPr>
        <c:crossAx val="-100401008"/>
        <c:crosses val="autoZero"/>
        <c:auto val="1"/>
        <c:lblAlgn val="ctr"/>
        <c:lblOffset val="100"/>
        <c:noMultiLvlLbl val="0"/>
      </c:catAx>
      <c:valAx>
        <c:axId val="-100401008"/>
        <c:scaling>
          <c:orientation val="minMax"/>
        </c:scaling>
        <c:delete val="0"/>
        <c:axPos val="l"/>
        <c:numFmt formatCode="General" sourceLinked="1"/>
        <c:majorTickMark val="out"/>
        <c:minorTickMark val="none"/>
        <c:tickLblPos val="nextTo"/>
        <c:txPr>
          <a:bodyPr/>
          <a:lstStyle/>
          <a:p>
            <a:pPr>
              <a:defRPr>
                <a:solidFill>
                  <a:schemeClr val="tx1">
                    <a:lumMod val="65000"/>
                    <a:lumOff val="35000"/>
                  </a:schemeClr>
                </a:solidFill>
              </a:defRPr>
            </a:pPr>
            <a:endParaRPr lang="en-US"/>
          </a:p>
        </c:txPr>
        <c:crossAx val="-100400464"/>
        <c:crosses val="autoZero"/>
        <c:crossBetween val="between"/>
      </c:valAx>
      <c:valAx>
        <c:axId val="-100388496"/>
        <c:scaling>
          <c:orientation val="minMax"/>
        </c:scaling>
        <c:delete val="1"/>
        <c:axPos val="r"/>
        <c:numFmt formatCode="General" sourceLinked="1"/>
        <c:majorTickMark val="out"/>
        <c:minorTickMark val="none"/>
        <c:tickLblPos val="nextTo"/>
        <c:crossAx val="-100393936"/>
        <c:crosses val="max"/>
        <c:crossBetween val="between"/>
      </c:valAx>
      <c:catAx>
        <c:axId val="-100393936"/>
        <c:scaling>
          <c:orientation val="minMax"/>
        </c:scaling>
        <c:delete val="1"/>
        <c:axPos val="b"/>
        <c:numFmt formatCode="General" sourceLinked="1"/>
        <c:majorTickMark val="out"/>
        <c:minorTickMark val="none"/>
        <c:tickLblPos val="nextTo"/>
        <c:crossAx val="-100388496"/>
        <c:crosses val="autoZero"/>
        <c:auto val="1"/>
        <c:lblAlgn val="ctr"/>
        <c:lblOffset val="100"/>
        <c:noMultiLvlLbl val="0"/>
      </c:catAx>
      <c:spPr>
        <a:noFill/>
      </c:spPr>
    </c:plotArea>
    <c:legend>
      <c:legendPos val="r"/>
      <c:layout>
        <c:manualLayout>
          <c:xMode val="edge"/>
          <c:yMode val="edge"/>
          <c:x val="5.6417760279965007E-2"/>
          <c:y val="4.245771361913093E-3"/>
          <c:w val="0.39080446194225715"/>
          <c:h val="0.1072491980169145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87659421517309E-2"/>
          <c:y val="5.9990297181593502E-2"/>
          <c:w val="0.97901234057848274"/>
          <c:h val="0.67750874435139263"/>
        </c:manualLayout>
      </c:layout>
      <c:lineChart>
        <c:grouping val="standard"/>
        <c:varyColors val="0"/>
        <c:ser>
          <c:idx val="1"/>
          <c:order val="0"/>
          <c:tx>
            <c:strRef>
              <c:f>Calc!$D$28</c:f>
              <c:strCache>
                <c:ptCount val="1"/>
                <c:pt idx="0">
                  <c:v>Country</c:v>
                </c:pt>
              </c:strCache>
            </c:strRef>
          </c:tx>
          <c:spPr>
            <a:ln w="31750" cap="rnd">
              <a:solidFill>
                <a:schemeClr val="accent2">
                  <a:lumMod val="75000"/>
                </a:schemeClr>
              </a:solidFill>
              <a:round/>
              <a:tailEnd type="triangle" w="lg" len="lg"/>
            </a:ln>
            <a:effectLst/>
          </c:spPr>
          <c:marker>
            <c:symbol val="none"/>
          </c:marker>
          <c:cat>
            <c:strRef>
              <c:f>Calc!$E$119:$P$119</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Calc!$E$116:$P$116</c:f>
              <c:numCache>
                <c:formatCode>0%</c:formatCode>
                <c:ptCount val="12"/>
                <c:pt idx="0">
                  <c:v>0.80500000000000005</c:v>
                </c:pt>
                <c:pt idx="1">
                  <c:v>0.77</c:v>
                </c:pt>
                <c:pt idx="2">
                  <c:v>0.80899999999999994</c:v>
                </c:pt>
                <c:pt idx="3">
                  <c:v>0.73999999999999988</c:v>
                </c:pt>
                <c:pt idx="4">
                  <c:v>0.80399999999999994</c:v>
                </c:pt>
                <c:pt idx="5">
                  <c:v>0.78700000000000014</c:v>
                </c:pt>
                <c:pt idx="6">
                  <c:v>0.76000000000000012</c:v>
                </c:pt>
                <c:pt idx="7">
                  <c:v>0.81499999999999984</c:v>
                </c:pt>
                <c:pt idx="8">
                  <c:v>0.82899999999999996</c:v>
                </c:pt>
                <c:pt idx="9">
                  <c:v>0.80099999999999993</c:v>
                </c:pt>
                <c:pt idx="10">
                  <c:v>#N/A</c:v>
                </c:pt>
                <c:pt idx="11">
                  <c:v>#N/A</c:v>
                </c:pt>
              </c:numCache>
            </c:numRef>
          </c:val>
          <c:smooth val="1"/>
          <c:extLst xmlns:c16r2="http://schemas.microsoft.com/office/drawing/2015/06/chart">
            <c:ext xmlns:c16="http://schemas.microsoft.com/office/drawing/2014/chart" uri="{C3380CC4-5D6E-409C-BE32-E72D297353CC}">
              <c16:uniqueId val="{00000001-7759-4D81-B11A-A21554340CCF}"/>
            </c:ext>
          </c:extLst>
        </c:ser>
        <c:dLbls>
          <c:showLegendKey val="0"/>
          <c:showVal val="0"/>
          <c:showCatName val="0"/>
          <c:showSerName val="0"/>
          <c:showPercent val="0"/>
          <c:showBubbleSize val="0"/>
        </c:dLbls>
        <c:smooth val="0"/>
        <c:axId val="-100397744"/>
        <c:axId val="-100393392"/>
      </c:lineChart>
      <c:catAx>
        <c:axId val="-100397744"/>
        <c:scaling>
          <c:orientation val="minMax"/>
        </c:scaling>
        <c:delete val="0"/>
        <c:axPos val="b"/>
        <c:numFmt formatCode="General" sourceLinked="1"/>
        <c:majorTickMark val="none"/>
        <c:minorTickMark val="none"/>
        <c:tickLblPos val="nextTo"/>
        <c:txPr>
          <a:bodyPr/>
          <a:lstStyle/>
          <a:p>
            <a:pPr>
              <a:defRPr>
                <a:solidFill>
                  <a:schemeClr val="tx1">
                    <a:lumMod val="65000"/>
                    <a:lumOff val="35000"/>
                  </a:schemeClr>
                </a:solidFill>
              </a:defRPr>
            </a:pPr>
            <a:endParaRPr lang="en-US"/>
          </a:p>
        </c:txPr>
        <c:crossAx val="-100393392"/>
        <c:crosses val="autoZero"/>
        <c:auto val="1"/>
        <c:lblAlgn val="ctr"/>
        <c:lblOffset val="100"/>
        <c:noMultiLvlLbl val="0"/>
      </c:catAx>
      <c:valAx>
        <c:axId val="-100393392"/>
        <c:scaling>
          <c:orientation val="minMax"/>
        </c:scaling>
        <c:delete val="1"/>
        <c:axPos val="l"/>
        <c:numFmt formatCode="0%" sourceLinked="1"/>
        <c:majorTickMark val="none"/>
        <c:minorTickMark val="none"/>
        <c:tickLblPos val="nextTo"/>
        <c:crossAx val="-1003977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10340362950612E-2"/>
          <c:y val="3.8350672487182623E-2"/>
          <c:w val="0.82265112973478849"/>
          <c:h val="0.57955611766145809"/>
        </c:manualLayout>
      </c:layout>
      <c:barChart>
        <c:barDir val="col"/>
        <c:grouping val="stacked"/>
        <c:varyColors val="0"/>
        <c:ser>
          <c:idx val="15"/>
          <c:order val="15"/>
          <c:tx>
            <c:strRef>
              <c:f>ChtData!$AG$1</c:f>
              <c:strCache>
                <c:ptCount val="1"/>
                <c:pt idx="0">
                  <c:v>Turnover</c:v>
                </c:pt>
              </c:strCache>
            </c:strRef>
          </c:tx>
          <c:spPr>
            <a:solidFill>
              <a:schemeClr val="accent2">
                <a:lumMod val="60000"/>
                <a:lumOff val="40000"/>
              </a:schemeClr>
            </a:solidFill>
          </c:spPr>
          <c:invertIfNegative val="0"/>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ChtData!$AG$2:$AG$111</c:f>
              <c:numCache>
                <c:formatCode>General</c:formatCode>
                <c:ptCount val="110"/>
                <c:pt idx="0">
                  <c:v>0</c:v>
                </c:pt>
                <c:pt idx="1">
                  <c:v>24216040000</c:v>
                </c:pt>
                <c:pt idx="2">
                  <c:v>11929950000</c:v>
                </c:pt>
                <c:pt idx="3">
                  <c:v>13766530000</c:v>
                </c:pt>
                <c:pt idx="4">
                  <c:v>14219530000</c:v>
                </c:pt>
                <c:pt idx="5">
                  <c:v>14560250000</c:v>
                </c:pt>
                <c:pt idx="6">
                  <c:v>23382530000</c:v>
                </c:pt>
                <c:pt idx="7">
                  <c:v>19362510000</c:v>
                </c:pt>
                <c:pt idx="8">
                  <c:v>17296760000</c:v>
                </c:pt>
                <c:pt idx="9">
                  <c:v>13462410000</c:v>
                </c:pt>
                <c:pt idx="10">
                  <c:v>23194340000</c:v>
                </c:pt>
                <c:pt idx="11">
                  <c:v>3947433000</c:v>
                </c:pt>
                <c:pt idx="12">
                  <c:v>3947433000</c:v>
                </c:pt>
                <c:pt idx="13">
                  <c:v>701550000</c:v>
                </c:pt>
                <c:pt idx="14">
                  <c:v>8742231000</c:v>
                </c:pt>
                <c:pt idx="15">
                  <c:v>8483319000</c:v>
                </c:pt>
                <c:pt idx="16">
                  <c:v>4315552000</c:v>
                </c:pt>
                <c:pt idx="17">
                  <c:v>4315552000</c:v>
                </c:pt>
                <c:pt idx="18">
                  <c:v>13668560000</c:v>
                </c:pt>
                <c:pt idx="19">
                  <c:v>11736350000</c:v>
                </c:pt>
                <c:pt idx="20">
                  <c:v>12633380000</c:v>
                </c:pt>
                <c:pt idx="21">
                  <c:v>12029930000</c:v>
                </c:pt>
                <c:pt idx="22">
                  <c:v>24216040000</c:v>
                </c:pt>
                <c:pt idx="23">
                  <c:v>15873880000</c:v>
                </c:pt>
                <c:pt idx="24">
                  <c:v>14335710000</c:v>
                </c:pt>
                <c:pt idx="25">
                  <c:v>15413600000</c:v>
                </c:pt>
                <c:pt idx="26">
                  <c:v>11109640000</c:v>
                </c:pt>
                <c:pt idx="27">
                  <c:v>15363920000</c:v>
                </c:pt>
                <c:pt idx="28">
                  <c:v>19248690000</c:v>
                </c:pt>
                <c:pt idx="29">
                  <c:v>16047180000</c:v>
                </c:pt>
                <c:pt idx="30">
                  <c:v>20567830000</c:v>
                </c:pt>
                <c:pt idx="31">
                  <c:v>6688127000</c:v>
                </c:pt>
                <c:pt idx="32">
                  <c:v>17223860000</c:v>
                </c:pt>
                <c:pt idx="33">
                  <c:v>13306060000</c:v>
                </c:pt>
                <c:pt idx="34">
                  <c:v>23241750000</c:v>
                </c:pt>
                <c:pt idx="35">
                  <c:v>20317640000</c:v>
                </c:pt>
                <c:pt idx="36">
                  <c:v>17528380000</c:v>
                </c:pt>
                <c:pt idx="37">
                  <c:v>15609680000</c:v>
                </c:pt>
                <c:pt idx="38">
                  <c:v>11321340000</c:v>
                </c:pt>
                <c:pt idx="39">
                  <c:v>17107830000</c:v>
                </c:pt>
                <c:pt idx="40">
                  <c:v>13363120000</c:v>
                </c:pt>
                <c:pt idx="41">
                  <c:v>17890380000</c:v>
                </c:pt>
                <c:pt idx="42">
                  <c:v>20870630000</c:v>
                </c:pt>
                <c:pt idx="43">
                  <c:v>29618590000</c:v>
                </c:pt>
                <c:pt idx="44">
                  <c:v>27249880000</c:v>
                </c:pt>
                <c:pt idx="45">
                  <c:v>16049560000</c:v>
                </c:pt>
                <c:pt idx="46">
                  <c:v>8918814000</c:v>
                </c:pt>
                <c:pt idx="47">
                  <c:v>11041230000</c:v>
                </c:pt>
                <c:pt idx="48">
                  <c:v>23840800000</c:v>
                </c:pt>
                <c:pt idx="49">
                  <c:v>27948570000</c:v>
                </c:pt>
                <c:pt idx="50">
                  <c:v>19799780000</c:v>
                </c:pt>
                <c:pt idx="51">
                  <c:v>6892405000</c:v>
                </c:pt>
                <c:pt idx="52">
                  <c:v>30412730000</c:v>
                </c:pt>
                <c:pt idx="53">
                  <c:v>17443360000</c:v>
                </c:pt>
                <c:pt idx="54">
                  <c:v>19936960000</c:v>
                </c:pt>
                <c:pt idx="55">
                  <c:v>17327770000</c:v>
                </c:pt>
                <c:pt idx="56">
                  <c:v>15448940000</c:v>
                </c:pt>
                <c:pt idx="57">
                  <c:v>13771930000</c:v>
                </c:pt>
                <c:pt idx="58">
                  <c:v>21791130000</c:v>
                </c:pt>
                <c:pt idx="59">
                  <c:v>16940470000</c:v>
                </c:pt>
                <c:pt idx="60">
                  <c:v>13829150000</c:v>
                </c:pt>
                <c:pt idx="61">
                  <c:v>13069800000</c:v>
                </c:pt>
                <c:pt idx="62">
                  <c:v>13328850000</c:v>
                </c:pt>
                <c:pt idx="63">
                  <c:v>78354450000</c:v>
                </c:pt>
                <c:pt idx="64">
                  <c:v>21267510000</c:v>
                </c:pt>
                <c:pt idx="65">
                  <c:v>22895080000</c:v>
                </c:pt>
                <c:pt idx="66">
                  <c:v>16450540000</c:v>
                </c:pt>
                <c:pt idx="67">
                  <c:v>15567000000</c:v>
                </c:pt>
                <c:pt idx="68">
                  <c:v>17083810000</c:v>
                </c:pt>
                <c:pt idx="69">
                  <c:v>23798580000</c:v>
                </c:pt>
                <c:pt idx="70">
                  <c:v>25907560000</c:v>
                </c:pt>
                <c:pt idx="71">
                  <c:v>18866040000</c:v>
                </c:pt>
                <c:pt idx="72">
                  <c:v>20034360000</c:v>
                </c:pt>
                <c:pt idx="73">
                  <c:v>15107070000</c:v>
                </c:pt>
                <c:pt idx="74">
                  <c:v>14271540000</c:v>
                </c:pt>
                <c:pt idx="75">
                  <c:v>12542540000</c:v>
                </c:pt>
                <c:pt idx="76">
                  <c:v>26302970000</c:v>
                </c:pt>
                <c:pt idx="77">
                  <c:v>12191300000</c:v>
                </c:pt>
                <c:pt idx="78">
                  <c:v>19922960000</c:v>
                </c:pt>
                <c:pt idx="79">
                  <c:v>18685770000</c:v>
                </c:pt>
                <c:pt idx="80">
                  <c:v>18685770000</c:v>
                </c:pt>
                <c:pt idx="81">
                  <c:v>18685770000</c:v>
                </c:pt>
                <c:pt idx="82">
                  <c:v>51344280000</c:v>
                </c:pt>
                <c:pt idx="83">
                  <c:v>25449690000</c:v>
                </c:pt>
                <c:pt idx="84">
                  <c:v>12809380000</c:v>
                </c:pt>
                <c:pt idx="85">
                  <c:v>14799760000</c:v>
                </c:pt>
                <c:pt idx="86">
                  <c:v>14566710000</c:v>
                </c:pt>
                <c:pt idx="87">
                  <c:v>13289830000</c:v>
                </c:pt>
                <c:pt idx="88">
                  <c:v>11551710000</c:v>
                </c:pt>
                <c:pt idx="89">
                  <c:v>9727147000</c:v>
                </c:pt>
                <c:pt idx="90">
                  <c:v>11350780000</c:v>
                </c:pt>
                <c:pt idx="91">
                  <c:v>9108577000</c:v>
                </c:pt>
                <c:pt idx="92">
                  <c:v>12508370000</c:v>
                </c:pt>
                <c:pt idx="93">
                  <c:v>11425120000</c:v>
                </c:pt>
                <c:pt idx="94">
                  <c:v>20742580000</c:v>
                </c:pt>
                <c:pt idx="95">
                  <c:v>18808640000</c:v>
                </c:pt>
                <c:pt idx="96">
                  <c:v>9447438000</c:v>
                </c:pt>
                <c:pt idx="97">
                  <c:v>14320580000</c:v>
                </c:pt>
                <c:pt idx="98">
                  <c:v>15177510000</c:v>
                </c:pt>
                <c:pt idx="99">
                  <c:v>19532290000</c:v>
                </c:pt>
                <c:pt idx="100">
                  <c:v>9617654000</c:v>
                </c:pt>
                <c:pt idx="101">
                  <c:v>11473520000</c:v>
                </c:pt>
                <c:pt idx="102">
                  <c:v>17905170000</c:v>
                </c:pt>
                <c:pt idx="103">
                  <c:v>8747114000</c:v>
                </c:pt>
                <c:pt idx="104">
                  <c:v>15178880000</c:v>
                </c:pt>
                <c:pt idx="105">
                  <c:v>15633460000</c:v>
                </c:pt>
                <c:pt idx="106">
                  <c:v>15633460000</c:v>
                </c:pt>
                <c:pt idx="107">
                  <c:v>12544210000</c:v>
                </c:pt>
                <c:pt idx="108">
                  <c:v>13767890000</c:v>
                </c:pt>
                <c:pt idx="109">
                  <c:v>12717450000</c:v>
                </c:pt>
              </c:numCache>
            </c:numRef>
          </c:val>
          <c:extLst xmlns:c16r2="http://schemas.microsoft.com/office/drawing/2015/06/chart">
            <c:ext xmlns:c16="http://schemas.microsoft.com/office/drawing/2014/chart" uri="{C3380CC4-5D6E-409C-BE32-E72D297353CC}">
              <c16:uniqueId val="{00000000-6824-450B-8FC3-56DBA0D0F8C5}"/>
            </c:ext>
          </c:extLst>
        </c:ser>
        <c:dLbls>
          <c:showLegendKey val="0"/>
          <c:showVal val="0"/>
          <c:showCatName val="0"/>
          <c:showSerName val="0"/>
          <c:showPercent val="0"/>
          <c:showBubbleSize val="0"/>
        </c:dLbls>
        <c:gapWidth val="150"/>
        <c:overlap val="100"/>
        <c:axId val="-141137280"/>
        <c:axId val="-141132928"/>
      </c:barChart>
      <c:lineChart>
        <c:grouping val="standard"/>
        <c:varyColors val="0"/>
        <c:ser>
          <c:idx val="0"/>
          <c:order val="0"/>
          <c:tx>
            <c:strRef>
              <c:f>ChtData!$R$1</c:f>
              <c:strCache>
                <c:ptCount val="1"/>
                <c:pt idx="0">
                  <c:v>England</c:v>
                </c:pt>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ChtData!$R$2:$R$111</c:f>
              <c:numCache>
                <c:formatCode>_-* #,##0_-;\-* #,##0_-;_-* "-"??_-;_-@_-</c:formatCode>
                <c:ptCount val="110"/>
                <c:pt idx="0" formatCode="General">
                  <c:v>0</c:v>
                </c:pt>
                <c:pt idx="1">
                  <c:v>100</c:v>
                </c:pt>
                <c:pt idx="2">
                  <c:v>99.845249148870323</c:v>
                </c:pt>
                <c:pt idx="3">
                  <c:v>100</c:v>
                </c:pt>
                <c:pt idx="4">
                  <c:v>100.58805323429279</c:v>
                </c:pt>
                <c:pt idx="5">
                  <c:v>99.628597957288761</c:v>
                </c:pt>
                <c:pt idx="6">
                  <c:v>97.926338594862258</c:v>
                </c:pt>
                <c:pt idx="7">
                  <c:v>96.71928195605075</c:v>
                </c:pt>
                <c:pt idx="8">
                  <c:v>96.966883317858247</c:v>
                </c:pt>
                <c:pt idx="9">
                  <c:v>96.440730424017332</c:v>
                </c:pt>
                <c:pt idx="10">
                  <c:v>96.316929743113576</c:v>
                </c:pt>
                <c:pt idx="11">
                  <c:v>96.750232126276686</c:v>
                </c:pt>
                <c:pt idx="12">
                  <c:v>96.750232126276686</c:v>
                </c:pt>
                <c:pt idx="13">
                  <c:v>96.750232126276686</c:v>
                </c:pt>
                <c:pt idx="14">
                  <c:v>96.595481275147009</c:v>
                </c:pt>
                <c:pt idx="15">
                  <c:v>96.193129062209835</c:v>
                </c:pt>
                <c:pt idx="16">
                  <c:v>95.605075827917034</c:v>
                </c:pt>
                <c:pt idx="17">
                  <c:v>95.605075827917034</c:v>
                </c:pt>
                <c:pt idx="18">
                  <c:v>97.462086041473214</c:v>
                </c:pt>
                <c:pt idx="19">
                  <c:v>97.431135871247292</c:v>
                </c:pt>
                <c:pt idx="20">
                  <c:v>99.07149489322191</c:v>
                </c:pt>
                <c:pt idx="21">
                  <c:v>98.823893531414413</c:v>
                </c:pt>
                <c:pt idx="22">
                  <c:v>100.5261528938409</c:v>
                </c:pt>
                <c:pt idx="23">
                  <c:v>102.44506344784897</c:v>
                </c:pt>
                <c:pt idx="24">
                  <c:v>101.82606004333023</c:v>
                </c:pt>
                <c:pt idx="25">
                  <c:v>102.25936242649334</c:v>
                </c:pt>
                <c:pt idx="26">
                  <c:v>101.42370783039306</c:v>
                </c:pt>
                <c:pt idx="27">
                  <c:v>100.89755493655215</c:v>
                </c:pt>
                <c:pt idx="28">
                  <c:v>99.040544722995975</c:v>
                </c:pt>
                <c:pt idx="29">
                  <c:v>99.442896935933149</c:v>
                </c:pt>
                <c:pt idx="30">
                  <c:v>100.1857010213556</c:v>
                </c:pt>
                <c:pt idx="31">
                  <c:v>100.43330238316311</c:v>
                </c:pt>
                <c:pt idx="32">
                  <c:v>100.5261528938409</c:v>
                </c:pt>
                <c:pt idx="33">
                  <c:v>101.17610646858557</c:v>
                </c:pt>
                <c:pt idx="34">
                  <c:v>104.39492417208294</c:v>
                </c:pt>
                <c:pt idx="35">
                  <c:v>105.38532961931291</c:v>
                </c:pt>
                <c:pt idx="36">
                  <c:v>105.91148251315381</c:v>
                </c:pt>
                <c:pt idx="37">
                  <c:v>107.02568864128752</c:v>
                </c:pt>
                <c:pt idx="38">
                  <c:v>107.39709068399877</c:v>
                </c:pt>
                <c:pt idx="39">
                  <c:v>106.53048591767254</c:v>
                </c:pt>
                <c:pt idx="40">
                  <c:v>107.36614051377281</c:v>
                </c:pt>
                <c:pt idx="41">
                  <c:v>105.54008047044259</c:v>
                </c:pt>
                <c:pt idx="42">
                  <c:v>106.00433302383163</c:v>
                </c:pt>
                <c:pt idx="43">
                  <c:v>105.44722995976477</c:v>
                </c:pt>
                <c:pt idx="44">
                  <c:v>106.37573506654286</c:v>
                </c:pt>
                <c:pt idx="45">
                  <c:v>107.64469204580624</c:v>
                </c:pt>
                <c:pt idx="46">
                  <c:v>107.48994119467656</c:v>
                </c:pt>
                <c:pt idx="47">
                  <c:v>107.39709068399877</c:v>
                </c:pt>
                <c:pt idx="48">
                  <c:v>106.25193438563912</c:v>
                </c:pt>
                <c:pt idx="49">
                  <c:v>103.71402042711236</c:v>
                </c:pt>
                <c:pt idx="50">
                  <c:v>103.86877127824204</c:v>
                </c:pt>
                <c:pt idx="51">
                  <c:v>103.24976787372331</c:v>
                </c:pt>
                <c:pt idx="52">
                  <c:v>101.20705663881151</c:v>
                </c:pt>
                <c:pt idx="53">
                  <c:v>100.58805323429279</c:v>
                </c:pt>
                <c:pt idx="54">
                  <c:v>99.040544722995975</c:v>
                </c:pt>
                <c:pt idx="55">
                  <c:v>100.92850510677809</c:v>
                </c:pt>
                <c:pt idx="56">
                  <c:v>101.57845868152273</c:v>
                </c:pt>
                <c:pt idx="57">
                  <c:v>100.21665119158155</c:v>
                </c:pt>
                <c:pt idx="58">
                  <c:v>102.19746208604145</c:v>
                </c:pt>
                <c:pt idx="59">
                  <c:v>102.4760136180749</c:v>
                </c:pt>
                <c:pt idx="60">
                  <c:v>104.17827298050139</c:v>
                </c:pt>
                <c:pt idx="61">
                  <c:v>103.80687093779015</c:v>
                </c:pt>
                <c:pt idx="62">
                  <c:v>104.363974001857</c:v>
                </c:pt>
                <c:pt idx="63">
                  <c:v>111.42061281337045</c:v>
                </c:pt>
                <c:pt idx="64">
                  <c:v>110.55400804704425</c:v>
                </c:pt>
                <c:pt idx="65">
                  <c:v>114.11327762302692</c:v>
                </c:pt>
                <c:pt idx="66">
                  <c:v>114.97988238935312</c:v>
                </c:pt>
                <c:pt idx="67">
                  <c:v>114.51562983596408</c:v>
                </c:pt>
                <c:pt idx="68">
                  <c:v>112.81337047353759</c:v>
                </c:pt>
                <c:pt idx="69">
                  <c:v>114.23707830393066</c:v>
                </c:pt>
                <c:pt idx="70">
                  <c:v>113.43237387805631</c:v>
                </c:pt>
                <c:pt idx="71">
                  <c:v>114.48467966573814</c:v>
                </c:pt>
                <c:pt idx="72">
                  <c:v>116.12503868771277</c:v>
                </c:pt>
                <c:pt idx="73">
                  <c:v>115.01083255957907</c:v>
                </c:pt>
                <c:pt idx="74">
                  <c:v>113.61807489941194</c:v>
                </c:pt>
                <c:pt idx="75">
                  <c:v>113.55617455896005</c:v>
                </c:pt>
                <c:pt idx="76">
                  <c:v>115.87743732590528</c:v>
                </c:pt>
                <c:pt idx="77">
                  <c:v>116.21788919839058</c:v>
                </c:pt>
                <c:pt idx="78">
                  <c:v>115.13463324048281</c:v>
                </c:pt>
                <c:pt idx="79">
                  <c:v>115.50603528319405</c:v>
                </c:pt>
                <c:pt idx="80">
                  <c:v>115.50603528319405</c:v>
                </c:pt>
                <c:pt idx="81">
                  <c:v>115.50603528319405</c:v>
                </c:pt>
                <c:pt idx="82">
                  <c:v>118.84865366759516</c:v>
                </c:pt>
                <c:pt idx="83">
                  <c:v>115.22748375116063</c:v>
                </c:pt>
                <c:pt idx="84">
                  <c:v>114.39182915506035</c:v>
                </c:pt>
                <c:pt idx="85">
                  <c:v>113.03002166511915</c:v>
                </c:pt>
                <c:pt idx="86">
                  <c:v>114.39182915506035</c:v>
                </c:pt>
                <c:pt idx="87">
                  <c:v>116.0631383472609</c:v>
                </c:pt>
                <c:pt idx="88">
                  <c:v>117.11544413494272</c:v>
                </c:pt>
                <c:pt idx="89">
                  <c:v>117.48684617765397</c:v>
                </c:pt>
                <c:pt idx="90">
                  <c:v>117.95109873104302</c:v>
                </c:pt>
                <c:pt idx="91">
                  <c:v>118.22965026307644</c:v>
                </c:pt>
                <c:pt idx="92">
                  <c:v>117.54874651810584</c:v>
                </c:pt>
                <c:pt idx="93">
                  <c:v>117.14639430516867</c:v>
                </c:pt>
                <c:pt idx="94">
                  <c:v>119.15815536985453</c:v>
                </c:pt>
                <c:pt idx="95">
                  <c:v>119.62240792324357</c:v>
                </c:pt>
                <c:pt idx="96">
                  <c:v>120.5818632002476</c:v>
                </c:pt>
                <c:pt idx="97">
                  <c:v>120.73661405137727</c:v>
                </c:pt>
                <c:pt idx="98">
                  <c:v>119.59145775301762</c:v>
                </c:pt>
                <c:pt idx="99">
                  <c:v>121.57226864747757</c:v>
                </c:pt>
                <c:pt idx="100">
                  <c:v>122.06747137109252</c:v>
                </c:pt>
                <c:pt idx="101">
                  <c:v>121.85082017951096</c:v>
                </c:pt>
                <c:pt idx="102">
                  <c:v>121.4484679665738</c:v>
                </c:pt>
                <c:pt idx="103">
                  <c:v>121.35561745589601</c:v>
                </c:pt>
                <c:pt idx="104">
                  <c:v>120.05571030640667</c:v>
                </c:pt>
                <c:pt idx="105">
                  <c:v>119.96285979572887</c:v>
                </c:pt>
                <c:pt idx="106">
                  <c:v>119.96285979572887</c:v>
                </c:pt>
                <c:pt idx="107">
                  <c:v>120.30331166821415</c:v>
                </c:pt>
                <c:pt idx="108">
                  <c:v>119.49860724233983</c:v>
                </c:pt>
                <c:pt idx="109">
                  <c:v>119.09625502940267</c:v>
                </c:pt>
              </c:numCache>
            </c:numRef>
          </c:val>
          <c:smooth val="0"/>
          <c:extLst xmlns:c16r2="http://schemas.microsoft.com/office/drawing/2015/06/chart">
            <c:ext xmlns:c16="http://schemas.microsoft.com/office/drawing/2014/chart" uri="{C3380CC4-5D6E-409C-BE32-E72D297353CC}">
              <c16:uniqueId val="{00000001-6824-450B-8FC3-56DBA0D0F8C5}"/>
            </c:ext>
          </c:extLst>
        </c:ser>
        <c:ser>
          <c:idx val="1"/>
          <c:order val="1"/>
          <c:tx>
            <c:strRef>
              <c:f>ChtData!$S$1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ChtData!$S$2:$S$111</c:f>
            </c:numRef>
          </c:val>
          <c:smooth val="0"/>
          <c:extLst xmlns:c16r2="http://schemas.microsoft.com/office/drawing/2015/06/chart">
            <c:ext xmlns:c16="http://schemas.microsoft.com/office/drawing/2014/chart" uri="{C3380CC4-5D6E-409C-BE32-E72D297353CC}">
              <c16:uniqueId val="{00000002-6824-450B-8FC3-56DBA0D0F8C5}"/>
            </c:ext>
          </c:extLst>
        </c:ser>
        <c:ser>
          <c:idx val="2"/>
          <c:order val="2"/>
          <c:tx>
            <c:strRef>
              <c:f>ChtData!$T$1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ChtData!$T$2:$T$111</c:f>
            </c:numRef>
          </c:val>
          <c:smooth val="0"/>
          <c:extLst xmlns:c16r2="http://schemas.microsoft.com/office/drawing/2015/06/chart">
            <c:ext xmlns:c16="http://schemas.microsoft.com/office/drawing/2014/chart" uri="{C3380CC4-5D6E-409C-BE32-E72D297353CC}">
              <c16:uniqueId val="{00000003-6824-450B-8FC3-56DBA0D0F8C5}"/>
            </c:ext>
          </c:extLst>
        </c:ser>
        <c:ser>
          <c:idx val="3"/>
          <c:order val="3"/>
          <c:tx>
            <c:strRef>
              <c:f>ChtData!$U$1</c:f>
              <c:strCache>
                <c:ptCount val="1"/>
                <c:pt idx="0">
                  <c:v>Nireland</c:v>
                </c:pt>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ChtData!$U$2:$U$111</c:f>
              <c:numCache>
                <c:formatCode>_-* #,##0_-;\-* #,##0_-;_-* "-"??_-;_-@_-</c:formatCode>
                <c:ptCount val="110"/>
                <c:pt idx="0" formatCode="General">
                  <c:v>0</c:v>
                </c:pt>
                <c:pt idx="1">
                  <c:v>100</c:v>
                </c:pt>
                <c:pt idx="2">
                  <c:v>100</c:v>
                </c:pt>
                <c:pt idx="3">
                  <c:v>102.03836930455634</c:v>
                </c:pt>
                <c:pt idx="4">
                  <c:v>99.520383693045559</c:v>
                </c:pt>
                <c:pt idx="5">
                  <c:v>102.36810551558753</c:v>
                </c:pt>
                <c:pt idx="6">
                  <c:v>104.28657074340526</c:v>
                </c:pt>
                <c:pt idx="7">
                  <c:v>103.65707434052757</c:v>
                </c:pt>
                <c:pt idx="8">
                  <c:v>108.45323741007194</c:v>
                </c:pt>
                <c:pt idx="9">
                  <c:v>106.23501199040766</c:v>
                </c:pt>
                <c:pt idx="10">
                  <c:v>105.18585131894483</c:v>
                </c:pt>
                <c:pt idx="11">
                  <c:v>105.72541966426859</c:v>
                </c:pt>
                <c:pt idx="12">
                  <c:v>105.72541966426859</c:v>
                </c:pt>
                <c:pt idx="13">
                  <c:v>105.72541966426859</c:v>
                </c:pt>
                <c:pt idx="14">
                  <c:v>107.64388489208633</c:v>
                </c:pt>
                <c:pt idx="15">
                  <c:v>105.4556354916067</c:v>
                </c:pt>
                <c:pt idx="16">
                  <c:v>108.21342925659472</c:v>
                </c:pt>
                <c:pt idx="17">
                  <c:v>108.21342925659472</c:v>
                </c:pt>
                <c:pt idx="18">
                  <c:v>110.91127098321343</c:v>
                </c:pt>
                <c:pt idx="19">
                  <c:v>112.4400479616307</c:v>
                </c:pt>
                <c:pt idx="20">
                  <c:v>107.70383693045562</c:v>
                </c:pt>
                <c:pt idx="21">
                  <c:v>109.02278177458034</c:v>
                </c:pt>
                <c:pt idx="22">
                  <c:v>109.29256594724221</c:v>
                </c:pt>
                <c:pt idx="23">
                  <c:v>110.94124700239809</c:v>
                </c:pt>
                <c:pt idx="24">
                  <c:v>110.55155875299761</c:v>
                </c:pt>
                <c:pt idx="25">
                  <c:v>109.47242206235011</c:v>
                </c:pt>
                <c:pt idx="26">
                  <c:v>110.55155875299761</c:v>
                </c:pt>
                <c:pt idx="27">
                  <c:v>110.58153477218224</c:v>
                </c:pt>
                <c:pt idx="28">
                  <c:v>111.03117505995202</c:v>
                </c:pt>
                <c:pt idx="29">
                  <c:v>120.89328537170263</c:v>
                </c:pt>
                <c:pt idx="30">
                  <c:v>120.86330935251797</c:v>
                </c:pt>
                <c:pt idx="31">
                  <c:v>120.41366906474819</c:v>
                </c:pt>
                <c:pt idx="32">
                  <c:v>119.54436450839327</c:v>
                </c:pt>
                <c:pt idx="33">
                  <c:v>116.48681055155876</c:v>
                </c:pt>
                <c:pt idx="34">
                  <c:v>116.63669064748201</c:v>
                </c:pt>
                <c:pt idx="35">
                  <c:v>110.85131894484412</c:v>
                </c:pt>
                <c:pt idx="36">
                  <c:v>107.76378896882493</c:v>
                </c:pt>
                <c:pt idx="37">
                  <c:v>104.76618705035972</c:v>
                </c:pt>
                <c:pt idx="38">
                  <c:v>106.20503597122301</c:v>
                </c:pt>
                <c:pt idx="39">
                  <c:v>104.34652278177458</c:v>
                </c:pt>
                <c:pt idx="40">
                  <c:v>107.82374100719423</c:v>
                </c:pt>
                <c:pt idx="41">
                  <c:v>105.63549160671461</c:v>
                </c:pt>
                <c:pt idx="42">
                  <c:v>102.96762589928056</c:v>
                </c:pt>
                <c:pt idx="43">
                  <c:v>105.63549160671461</c:v>
                </c:pt>
                <c:pt idx="44">
                  <c:v>105.33573141486809</c:v>
                </c:pt>
                <c:pt idx="45">
                  <c:v>105.99520383693046</c:v>
                </c:pt>
                <c:pt idx="46">
                  <c:v>104.8860911270983</c:v>
                </c:pt>
                <c:pt idx="47">
                  <c:v>103.62709832134291</c:v>
                </c:pt>
                <c:pt idx="48">
                  <c:v>105.3956834532374</c:v>
                </c:pt>
                <c:pt idx="49">
                  <c:v>102.72781774580335</c:v>
                </c:pt>
                <c:pt idx="50">
                  <c:v>97.841726618705025</c:v>
                </c:pt>
                <c:pt idx="51">
                  <c:v>96.852517985611513</c:v>
                </c:pt>
                <c:pt idx="52">
                  <c:v>95.833333333333329</c:v>
                </c:pt>
                <c:pt idx="53">
                  <c:v>91.966426858513188</c:v>
                </c:pt>
                <c:pt idx="54">
                  <c:v>91.576738609112709</c:v>
                </c:pt>
                <c:pt idx="55">
                  <c:v>90.22781774580335</c:v>
                </c:pt>
                <c:pt idx="56">
                  <c:v>94.004796163069543</c:v>
                </c:pt>
                <c:pt idx="57">
                  <c:v>92.386091127098311</c:v>
                </c:pt>
                <c:pt idx="58">
                  <c:v>92.086330935251794</c:v>
                </c:pt>
                <c:pt idx="59">
                  <c:v>90.467625899280563</c:v>
                </c:pt>
                <c:pt idx="60">
                  <c:v>86.930455635491597</c:v>
                </c:pt>
                <c:pt idx="61">
                  <c:v>85.49160671462829</c:v>
                </c:pt>
                <c:pt idx="62">
                  <c:v>86.720623501199029</c:v>
                </c:pt>
                <c:pt idx="63">
                  <c:v>82.2841726618705</c:v>
                </c:pt>
                <c:pt idx="64">
                  <c:v>75.899280575539564</c:v>
                </c:pt>
                <c:pt idx="65">
                  <c:v>75.569544364508388</c:v>
                </c:pt>
                <c:pt idx="66">
                  <c:v>76.19904076738608</c:v>
                </c:pt>
                <c:pt idx="67">
                  <c:v>74.760191846522787</c:v>
                </c:pt>
                <c:pt idx="68">
                  <c:v>71.492805755395679</c:v>
                </c:pt>
                <c:pt idx="69">
                  <c:v>74.430455635491612</c:v>
                </c:pt>
                <c:pt idx="70">
                  <c:v>71.642685851318944</c:v>
                </c:pt>
                <c:pt idx="71">
                  <c:v>72.302158273381295</c:v>
                </c:pt>
                <c:pt idx="72">
                  <c:v>73.950839328537171</c:v>
                </c:pt>
                <c:pt idx="73">
                  <c:v>70.593525179856115</c:v>
                </c:pt>
                <c:pt idx="74">
                  <c:v>71.073141486810542</c:v>
                </c:pt>
                <c:pt idx="75">
                  <c:v>69.424460431654666</c:v>
                </c:pt>
                <c:pt idx="76">
                  <c:v>66.996402877697832</c:v>
                </c:pt>
                <c:pt idx="77">
                  <c:v>65.827338129496397</c:v>
                </c:pt>
                <c:pt idx="78">
                  <c:v>65.947242206235018</c:v>
                </c:pt>
                <c:pt idx="79">
                  <c:v>66.876498800959226</c:v>
                </c:pt>
                <c:pt idx="80">
                  <c:v>66.876498800959226</c:v>
                </c:pt>
                <c:pt idx="81">
                  <c:v>66.876498800959226</c:v>
                </c:pt>
                <c:pt idx="82">
                  <c:v>61.420863309352512</c:v>
                </c:pt>
                <c:pt idx="83">
                  <c:v>58.333333333333329</c:v>
                </c:pt>
                <c:pt idx="84">
                  <c:v>59.052757793764989</c:v>
                </c:pt>
                <c:pt idx="85">
                  <c:v>58.932853717026369</c:v>
                </c:pt>
                <c:pt idx="86">
                  <c:v>58.573141486810556</c:v>
                </c:pt>
                <c:pt idx="87">
                  <c:v>62.559952038369296</c:v>
                </c:pt>
                <c:pt idx="88">
                  <c:v>62.470023980815348</c:v>
                </c:pt>
                <c:pt idx="89">
                  <c:v>59.082733812949641</c:v>
                </c:pt>
                <c:pt idx="90">
                  <c:v>55.935251798561147</c:v>
                </c:pt>
                <c:pt idx="91">
                  <c:v>42.505995203836932</c:v>
                </c:pt>
                <c:pt idx="92">
                  <c:v>42.595923261390887</c:v>
                </c:pt>
                <c:pt idx="93">
                  <c:v>40.707434052757797</c:v>
                </c:pt>
                <c:pt idx="94">
                  <c:v>40.167865707434046</c:v>
                </c:pt>
                <c:pt idx="95">
                  <c:v>42.386091127098318</c:v>
                </c:pt>
                <c:pt idx="96">
                  <c:v>41.366906474820141</c:v>
                </c:pt>
                <c:pt idx="97">
                  <c:v>41.187050359712231</c:v>
                </c:pt>
                <c:pt idx="98">
                  <c:v>42.805755395683455</c:v>
                </c:pt>
                <c:pt idx="99">
                  <c:v>47.302158273381295</c:v>
                </c:pt>
                <c:pt idx="100">
                  <c:v>46.252997601918466</c:v>
                </c:pt>
                <c:pt idx="101">
                  <c:v>46.163069544364504</c:v>
                </c:pt>
                <c:pt idx="102">
                  <c:v>43.465227817745799</c:v>
                </c:pt>
                <c:pt idx="103">
                  <c:v>42.685851318944842</c:v>
                </c:pt>
                <c:pt idx="104">
                  <c:v>42.65587529976019</c:v>
                </c:pt>
                <c:pt idx="105">
                  <c:v>44.634292565947241</c:v>
                </c:pt>
                <c:pt idx="106">
                  <c:v>44.634292565947241</c:v>
                </c:pt>
                <c:pt idx="107">
                  <c:v>43.854916067146284</c:v>
                </c:pt>
                <c:pt idx="108">
                  <c:v>44.634292565947241</c:v>
                </c:pt>
                <c:pt idx="109">
                  <c:v>45.50359712230216</c:v>
                </c:pt>
              </c:numCache>
            </c:numRef>
          </c:val>
          <c:smooth val="0"/>
          <c:extLst xmlns:c16r2="http://schemas.microsoft.com/office/drawing/2015/06/chart">
            <c:ext xmlns:c16="http://schemas.microsoft.com/office/drawing/2014/chart" uri="{C3380CC4-5D6E-409C-BE32-E72D297353CC}">
              <c16:uniqueId val="{00000004-6824-450B-8FC3-56DBA0D0F8C5}"/>
            </c:ext>
          </c:extLst>
        </c:ser>
        <c:ser>
          <c:idx val="4"/>
          <c:order val="4"/>
          <c:tx>
            <c:strRef>
              <c:f>ChtData!$V$1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ChtData!$V$2:$V$111</c:f>
            </c:numRef>
          </c:val>
          <c:smooth val="0"/>
          <c:extLst xmlns:c16r2="http://schemas.microsoft.com/office/drawing/2015/06/chart">
            <c:ext xmlns:c16="http://schemas.microsoft.com/office/drawing/2014/chart" uri="{C3380CC4-5D6E-409C-BE32-E72D297353CC}">
              <c16:uniqueId val="{00000005-6824-450B-8FC3-56DBA0D0F8C5}"/>
            </c:ext>
          </c:extLst>
        </c:ser>
        <c:ser>
          <c:idx val="5"/>
          <c:order val="5"/>
          <c:tx>
            <c:strRef>
              <c:f>ChtData!$W$1</c:f>
              <c:strCache>
                <c:ptCount val="1"/>
                <c:pt idx="0">
                  <c:v>Holland</c:v>
                </c:pt>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ChtData!$W$2:$W$111</c:f>
              <c:numCache>
                <c:formatCode>_-* #,##0_-;\-* #,##0_-;_-* "-"??_-;_-@_-</c:formatCode>
                <c:ptCount val="110"/>
                <c:pt idx="0" formatCode="General">
                  <c:v>0</c:v>
                </c:pt>
                <c:pt idx="1">
                  <c:v>100</c:v>
                </c:pt>
                <c:pt idx="2">
                  <c:v>100</c:v>
                </c:pt>
                <c:pt idx="3">
                  <c:v>100.65709418349964</c:v>
                </c:pt>
                <c:pt idx="4">
                  <c:v>100.8517887563884</c:v>
                </c:pt>
                <c:pt idx="5">
                  <c:v>101.9712825504989</c:v>
                </c:pt>
                <c:pt idx="6">
                  <c:v>103.40715502555366</c:v>
                </c:pt>
                <c:pt idx="7">
                  <c:v>104.67266974933074</c:v>
                </c:pt>
                <c:pt idx="8">
                  <c:v>104.42930153321977</c:v>
                </c:pt>
                <c:pt idx="9">
                  <c:v>104.59965928449743</c:v>
                </c:pt>
                <c:pt idx="10">
                  <c:v>103.99123874422</c:v>
                </c:pt>
                <c:pt idx="11">
                  <c:v>104.0885860306644</c:v>
                </c:pt>
                <c:pt idx="12">
                  <c:v>104.0885860306644</c:v>
                </c:pt>
                <c:pt idx="13">
                  <c:v>104.0885860306644</c:v>
                </c:pt>
                <c:pt idx="14">
                  <c:v>104.96471160866392</c:v>
                </c:pt>
                <c:pt idx="15">
                  <c:v>104.38062788999756</c:v>
                </c:pt>
                <c:pt idx="16">
                  <c:v>103.65052324166464</c:v>
                </c:pt>
                <c:pt idx="17">
                  <c:v>103.65052324166464</c:v>
                </c:pt>
                <c:pt idx="18">
                  <c:v>107.49574105621807</c:v>
                </c:pt>
                <c:pt idx="19">
                  <c:v>107.05767826721831</c:v>
                </c:pt>
                <c:pt idx="20">
                  <c:v>106.23022633244099</c:v>
                </c:pt>
                <c:pt idx="21">
                  <c:v>105.57313214894135</c:v>
                </c:pt>
                <c:pt idx="22">
                  <c:v>104.59965928449743</c:v>
                </c:pt>
                <c:pt idx="23">
                  <c:v>104.91603796544172</c:v>
                </c:pt>
                <c:pt idx="24">
                  <c:v>103.77220734972012</c:v>
                </c:pt>
                <c:pt idx="25">
                  <c:v>100.99780968605501</c:v>
                </c:pt>
                <c:pt idx="26">
                  <c:v>100.97347286444392</c:v>
                </c:pt>
                <c:pt idx="27">
                  <c:v>100.82745193477732</c:v>
                </c:pt>
                <c:pt idx="28">
                  <c:v>101.07082015088828</c:v>
                </c:pt>
                <c:pt idx="29">
                  <c:v>100.34071550255537</c:v>
                </c:pt>
                <c:pt idx="30">
                  <c:v>99.853979070333409</c:v>
                </c:pt>
                <c:pt idx="31">
                  <c:v>101.28985154538816</c:v>
                </c:pt>
                <c:pt idx="32">
                  <c:v>101.28985154538816</c:v>
                </c:pt>
                <c:pt idx="33">
                  <c:v>102.70138719883184</c:v>
                </c:pt>
                <c:pt idx="34">
                  <c:v>104.0885860306644</c:v>
                </c:pt>
                <c:pt idx="35">
                  <c:v>102.40934533949866</c:v>
                </c:pt>
                <c:pt idx="36">
                  <c:v>102.77439766366511</c:v>
                </c:pt>
                <c:pt idx="37">
                  <c:v>104.69700657094182</c:v>
                </c:pt>
                <c:pt idx="38">
                  <c:v>104.59965928449743</c:v>
                </c:pt>
                <c:pt idx="39">
                  <c:v>104.98904843027501</c:v>
                </c:pt>
                <c:pt idx="40">
                  <c:v>107.78778291555122</c:v>
                </c:pt>
                <c:pt idx="41">
                  <c:v>105.52445850571914</c:v>
                </c:pt>
                <c:pt idx="42">
                  <c:v>105.28109028960817</c:v>
                </c:pt>
                <c:pt idx="43">
                  <c:v>106.30323679727427</c:v>
                </c:pt>
                <c:pt idx="44">
                  <c:v>104.89170114383062</c:v>
                </c:pt>
                <c:pt idx="45">
                  <c:v>104.9403747870528</c:v>
                </c:pt>
                <c:pt idx="46">
                  <c:v>105.1107325383305</c:v>
                </c:pt>
                <c:pt idx="47">
                  <c:v>104.69700657094182</c:v>
                </c:pt>
                <c:pt idx="48">
                  <c:v>106.74129958627402</c:v>
                </c:pt>
                <c:pt idx="49">
                  <c:v>108.29885616938428</c:v>
                </c:pt>
                <c:pt idx="50">
                  <c:v>108.54222438549526</c:v>
                </c:pt>
                <c:pt idx="51">
                  <c:v>108.0311511316622</c:v>
                </c:pt>
                <c:pt idx="52">
                  <c:v>108.83426624482841</c:v>
                </c:pt>
                <c:pt idx="53">
                  <c:v>106.27889997566318</c:v>
                </c:pt>
                <c:pt idx="54">
                  <c:v>102.06862983694329</c:v>
                </c:pt>
                <c:pt idx="55">
                  <c:v>101.92260890727671</c:v>
                </c:pt>
                <c:pt idx="56">
                  <c:v>103.35848138233146</c:v>
                </c:pt>
                <c:pt idx="57">
                  <c:v>101.38719883183256</c:v>
                </c:pt>
                <c:pt idx="58">
                  <c:v>101.99561937211001</c:v>
                </c:pt>
                <c:pt idx="59">
                  <c:v>101.67924069116575</c:v>
                </c:pt>
                <c:pt idx="60">
                  <c:v>101.24117790216599</c:v>
                </c:pt>
                <c:pt idx="61">
                  <c:v>99.148211243611584</c:v>
                </c:pt>
                <c:pt idx="62">
                  <c:v>102.57970309077635</c:v>
                </c:pt>
                <c:pt idx="63">
                  <c:v>101.1194937941105</c:v>
                </c:pt>
                <c:pt idx="64">
                  <c:v>101.87393526405451</c:v>
                </c:pt>
                <c:pt idx="65">
                  <c:v>102.06862983694329</c:v>
                </c:pt>
                <c:pt idx="66">
                  <c:v>103.48016549038697</c:v>
                </c:pt>
                <c:pt idx="67">
                  <c:v>103.91822827938671</c:v>
                </c:pt>
                <c:pt idx="68">
                  <c:v>102.55536626916523</c:v>
                </c:pt>
                <c:pt idx="69">
                  <c:v>101.87393526405451</c:v>
                </c:pt>
                <c:pt idx="70">
                  <c:v>100.51107325383303</c:v>
                </c:pt>
                <c:pt idx="71">
                  <c:v>99.975663178388913</c:v>
                </c:pt>
                <c:pt idx="72">
                  <c:v>96.44682404477976</c:v>
                </c:pt>
                <c:pt idx="73">
                  <c:v>95.473351180335854</c:v>
                </c:pt>
                <c:pt idx="74">
                  <c:v>95.449014358724753</c:v>
                </c:pt>
                <c:pt idx="75">
                  <c:v>94.232173278169867</c:v>
                </c:pt>
                <c:pt idx="76">
                  <c:v>93.648089559503532</c:v>
                </c:pt>
                <c:pt idx="77">
                  <c:v>94.353857386225357</c:v>
                </c:pt>
                <c:pt idx="78">
                  <c:v>94.499878315891948</c:v>
                </c:pt>
                <c:pt idx="79">
                  <c:v>93.210026770503774</c:v>
                </c:pt>
                <c:pt idx="80">
                  <c:v>93.210026770503774</c:v>
                </c:pt>
                <c:pt idx="81">
                  <c:v>93.210026770503774</c:v>
                </c:pt>
                <c:pt idx="82">
                  <c:v>94.402531029447559</c:v>
                </c:pt>
                <c:pt idx="83">
                  <c:v>92.479922122170848</c:v>
                </c:pt>
                <c:pt idx="84">
                  <c:v>92.333901192504271</c:v>
                </c:pt>
                <c:pt idx="85">
                  <c:v>91.482112436115841</c:v>
                </c:pt>
                <c:pt idx="86">
                  <c:v>91.409101971282553</c:v>
                </c:pt>
                <c:pt idx="87">
                  <c:v>94.621562423947438</c:v>
                </c:pt>
                <c:pt idx="88">
                  <c:v>94.962277926502807</c:v>
                </c:pt>
                <c:pt idx="89">
                  <c:v>94.086152348503276</c:v>
                </c:pt>
                <c:pt idx="90">
                  <c:v>92.114869798004378</c:v>
                </c:pt>
                <c:pt idx="91">
                  <c:v>88.805062058895118</c:v>
                </c:pt>
                <c:pt idx="92">
                  <c:v>89.632513993672418</c:v>
                </c:pt>
                <c:pt idx="93">
                  <c:v>86.590411292285225</c:v>
                </c:pt>
                <c:pt idx="94">
                  <c:v>86.225358968118755</c:v>
                </c:pt>
                <c:pt idx="95">
                  <c:v>86.760769043562917</c:v>
                </c:pt>
                <c:pt idx="96">
                  <c:v>85.787296179119011</c:v>
                </c:pt>
                <c:pt idx="97">
                  <c:v>86.639084935507427</c:v>
                </c:pt>
                <c:pt idx="98">
                  <c:v>88.220978340228768</c:v>
                </c:pt>
                <c:pt idx="99">
                  <c:v>89.68118763689462</c:v>
                </c:pt>
                <c:pt idx="100">
                  <c:v>88.366999269895359</c:v>
                </c:pt>
                <c:pt idx="101">
                  <c:v>89.170114383061573</c:v>
                </c:pt>
                <c:pt idx="102">
                  <c:v>87.174495010951574</c:v>
                </c:pt>
                <c:pt idx="103">
                  <c:v>87.125821367729372</c:v>
                </c:pt>
                <c:pt idx="104">
                  <c:v>86.736432221951816</c:v>
                </c:pt>
                <c:pt idx="105">
                  <c:v>89.9245558530056</c:v>
                </c:pt>
                <c:pt idx="106">
                  <c:v>89.9245558530056</c:v>
                </c:pt>
                <c:pt idx="107">
                  <c:v>91.652470187393533</c:v>
                </c:pt>
                <c:pt idx="108">
                  <c:v>92.893648089559505</c:v>
                </c:pt>
                <c:pt idx="109">
                  <c:v>93.81844731078121</c:v>
                </c:pt>
              </c:numCache>
            </c:numRef>
          </c:val>
          <c:smooth val="0"/>
          <c:extLst xmlns:c16r2="http://schemas.microsoft.com/office/drawing/2015/06/chart">
            <c:ext xmlns:c16="http://schemas.microsoft.com/office/drawing/2014/chart" uri="{C3380CC4-5D6E-409C-BE32-E72D297353CC}">
              <c16:uniqueId val="{00000006-6824-450B-8FC3-56DBA0D0F8C5}"/>
            </c:ext>
          </c:extLst>
        </c:ser>
        <c:ser>
          <c:idx val="6"/>
          <c:order val="6"/>
          <c:tx>
            <c:strRef>
              <c:f>ChtData!$X$1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ChtData!$X$2:$X$111</c:f>
            </c:numRef>
          </c:val>
          <c:smooth val="0"/>
          <c:extLst xmlns:c16r2="http://schemas.microsoft.com/office/drawing/2015/06/chart">
            <c:ext xmlns:c16="http://schemas.microsoft.com/office/drawing/2014/chart" uri="{C3380CC4-5D6E-409C-BE32-E72D297353CC}">
              <c16:uniqueId val="{00000007-6824-450B-8FC3-56DBA0D0F8C5}"/>
            </c:ext>
          </c:extLst>
        </c:ser>
        <c:ser>
          <c:idx val="7"/>
          <c:order val="7"/>
          <c:tx>
            <c:strRef>
              <c:f>ChtData!$Y$1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ChtData!$Y$2:$Y$111</c:f>
            </c:numRef>
          </c:val>
          <c:smooth val="0"/>
          <c:extLst xmlns:c16r2="http://schemas.microsoft.com/office/drawing/2015/06/chart">
            <c:ext xmlns:c16="http://schemas.microsoft.com/office/drawing/2014/chart" uri="{C3380CC4-5D6E-409C-BE32-E72D297353CC}">
              <c16:uniqueId val="{00000008-6824-450B-8FC3-56DBA0D0F8C5}"/>
            </c:ext>
          </c:extLst>
        </c:ser>
        <c:ser>
          <c:idx val="8"/>
          <c:order val="8"/>
          <c:tx>
            <c:strRef>
              <c:f>ChtData!$Z$1</c:f>
              <c:strCache>
                <c:ptCount val="1"/>
                <c:pt idx="0">
                  <c:v>France</c:v>
                </c:pt>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ChtData!$Z$2:$Z$111</c:f>
              <c:numCache>
                <c:formatCode>_-* #,##0_-;\-* #,##0_-;_-* "-"??_-;_-@_-</c:formatCode>
                <c:ptCount val="110"/>
                <c:pt idx="0" formatCode="General">
                  <c:v>0</c:v>
                </c:pt>
                <c:pt idx="1">
                  <c:v>100</c:v>
                </c:pt>
                <c:pt idx="2">
                  <c:v>100</c:v>
                </c:pt>
                <c:pt idx="3">
                  <c:v>96.173469387755105</c:v>
                </c:pt>
                <c:pt idx="4">
                  <c:v>99.234693877551024</c:v>
                </c:pt>
                <c:pt idx="5">
                  <c:v>102.04081632653062</c:v>
                </c:pt>
                <c:pt idx="6">
                  <c:v>97.448979591836732</c:v>
                </c:pt>
                <c:pt idx="7">
                  <c:v>101.46683673469387</c:v>
                </c:pt>
                <c:pt idx="8">
                  <c:v>102.04081632653062</c:v>
                </c:pt>
                <c:pt idx="9">
                  <c:v>96.938775510204081</c:v>
                </c:pt>
                <c:pt idx="10">
                  <c:v>99.489795918367349</c:v>
                </c:pt>
                <c:pt idx="11">
                  <c:v>100.76530612244898</c:v>
                </c:pt>
                <c:pt idx="12">
                  <c:v>100.76530612244898</c:v>
                </c:pt>
                <c:pt idx="13">
                  <c:v>100.76530612244898</c:v>
                </c:pt>
                <c:pt idx="14">
                  <c:v>98.214285714285708</c:v>
                </c:pt>
                <c:pt idx="15">
                  <c:v>96.428571428571431</c:v>
                </c:pt>
                <c:pt idx="16">
                  <c:v>99.872448979591837</c:v>
                </c:pt>
                <c:pt idx="17">
                  <c:v>99.872448979591837</c:v>
                </c:pt>
                <c:pt idx="18">
                  <c:v>102.04081632653062</c:v>
                </c:pt>
                <c:pt idx="19">
                  <c:v>100.25510204081634</c:v>
                </c:pt>
                <c:pt idx="20">
                  <c:v>101.27551020408163</c:v>
                </c:pt>
                <c:pt idx="21">
                  <c:v>99.489795918367349</c:v>
                </c:pt>
                <c:pt idx="22">
                  <c:v>99.489795918367349</c:v>
                </c:pt>
                <c:pt idx="23">
                  <c:v>97.704081632653057</c:v>
                </c:pt>
                <c:pt idx="24">
                  <c:v>99.840561224489804</c:v>
                </c:pt>
                <c:pt idx="25">
                  <c:v>97.704081632653057</c:v>
                </c:pt>
                <c:pt idx="26">
                  <c:v>99.489795918367349</c:v>
                </c:pt>
                <c:pt idx="27">
                  <c:v>99.489795918367349</c:v>
                </c:pt>
                <c:pt idx="28">
                  <c:v>102.04081632653062</c:v>
                </c:pt>
                <c:pt idx="29">
                  <c:v>99.744897959183675</c:v>
                </c:pt>
                <c:pt idx="30">
                  <c:v>99.617346938775512</c:v>
                </c:pt>
                <c:pt idx="31">
                  <c:v>101.27551020408163</c:v>
                </c:pt>
                <c:pt idx="32">
                  <c:v>99.489795918367349</c:v>
                </c:pt>
                <c:pt idx="33">
                  <c:v>102.04081632653062</c:v>
                </c:pt>
                <c:pt idx="34">
                  <c:v>102.04081632653062</c:v>
                </c:pt>
                <c:pt idx="35">
                  <c:v>98.469387755102048</c:v>
                </c:pt>
                <c:pt idx="36">
                  <c:v>102.04081632653062</c:v>
                </c:pt>
                <c:pt idx="37">
                  <c:v>99.936224489795919</c:v>
                </c:pt>
                <c:pt idx="38">
                  <c:v>101.40306122448979</c:v>
                </c:pt>
                <c:pt idx="39">
                  <c:v>99.234693877551024</c:v>
                </c:pt>
                <c:pt idx="40">
                  <c:v>100.76530612244898</c:v>
                </c:pt>
                <c:pt idx="41">
                  <c:v>101.78571428571428</c:v>
                </c:pt>
                <c:pt idx="42">
                  <c:v>101.53061224489797</c:v>
                </c:pt>
                <c:pt idx="43">
                  <c:v>102.04081632653062</c:v>
                </c:pt>
                <c:pt idx="44">
                  <c:v>100.76530612244898</c:v>
                </c:pt>
                <c:pt idx="45">
                  <c:v>101.91326530612245</c:v>
                </c:pt>
                <c:pt idx="46">
                  <c:v>100.76530612244898</c:v>
                </c:pt>
                <c:pt idx="47">
                  <c:v>100.76530612244898</c:v>
                </c:pt>
                <c:pt idx="48">
                  <c:v>102.04081632653062</c:v>
                </c:pt>
                <c:pt idx="49">
                  <c:v>99.489795918367349</c:v>
                </c:pt>
                <c:pt idx="50">
                  <c:v>100.51020408163265</c:v>
                </c:pt>
                <c:pt idx="51">
                  <c:v>101.53061224489797</c:v>
                </c:pt>
                <c:pt idx="52">
                  <c:v>101.53061224489797</c:v>
                </c:pt>
                <c:pt idx="53">
                  <c:v>102.80612244897959</c:v>
                </c:pt>
                <c:pt idx="54">
                  <c:v>101.53061224489797</c:v>
                </c:pt>
                <c:pt idx="55">
                  <c:v>102.23214285714286</c:v>
                </c:pt>
                <c:pt idx="56">
                  <c:v>103.31632653061224</c:v>
                </c:pt>
                <c:pt idx="57">
                  <c:v>101.40306122448979</c:v>
                </c:pt>
                <c:pt idx="58">
                  <c:v>104.33673469387755</c:v>
                </c:pt>
                <c:pt idx="59">
                  <c:v>104.59183673469387</c:v>
                </c:pt>
                <c:pt idx="60">
                  <c:v>97.066326530612244</c:v>
                </c:pt>
                <c:pt idx="61">
                  <c:v>102.04081632653062</c:v>
                </c:pt>
                <c:pt idx="62">
                  <c:v>97.066326530612244</c:v>
                </c:pt>
                <c:pt idx="63">
                  <c:v>102.04081632653062</c:v>
                </c:pt>
                <c:pt idx="64">
                  <c:v>101.78571428571428</c:v>
                </c:pt>
                <c:pt idx="65">
                  <c:v>98.469387755102048</c:v>
                </c:pt>
                <c:pt idx="66">
                  <c:v>100.76530612244898</c:v>
                </c:pt>
                <c:pt idx="67">
                  <c:v>100.76530612244898</c:v>
                </c:pt>
                <c:pt idx="68">
                  <c:v>99.489795918367349</c:v>
                </c:pt>
                <c:pt idx="69">
                  <c:v>95.918367346938766</c:v>
                </c:pt>
                <c:pt idx="70">
                  <c:v>99.808673469387756</c:v>
                </c:pt>
                <c:pt idx="71">
                  <c:v>97.321428571428569</c:v>
                </c:pt>
                <c:pt idx="72">
                  <c:v>94.642857142857139</c:v>
                </c:pt>
                <c:pt idx="73">
                  <c:v>97.098214285714292</c:v>
                </c:pt>
                <c:pt idx="74">
                  <c:v>98.214285714285708</c:v>
                </c:pt>
                <c:pt idx="75">
                  <c:v>98.214285714285708</c:v>
                </c:pt>
                <c:pt idx="76">
                  <c:v>98.214285714285708</c:v>
                </c:pt>
                <c:pt idx="77">
                  <c:v>95.025510204081627</c:v>
                </c:pt>
                <c:pt idx="78">
                  <c:v>94.897959183673478</c:v>
                </c:pt>
                <c:pt idx="79">
                  <c:v>96.301020408163268</c:v>
                </c:pt>
                <c:pt idx="80">
                  <c:v>96.301020408163268</c:v>
                </c:pt>
                <c:pt idx="81">
                  <c:v>96.301020408163268</c:v>
                </c:pt>
                <c:pt idx="82">
                  <c:v>96.173469387755105</c:v>
                </c:pt>
                <c:pt idx="83">
                  <c:v>89.923469387755105</c:v>
                </c:pt>
                <c:pt idx="84">
                  <c:v>91.83673469387756</c:v>
                </c:pt>
                <c:pt idx="85">
                  <c:v>88.010204081632651</c:v>
                </c:pt>
                <c:pt idx="86">
                  <c:v>87.117346938775512</c:v>
                </c:pt>
                <c:pt idx="87">
                  <c:v>85.714285714285708</c:v>
                </c:pt>
                <c:pt idx="88">
                  <c:v>87.691326530612244</c:v>
                </c:pt>
                <c:pt idx="89">
                  <c:v>87.563775510204081</c:v>
                </c:pt>
                <c:pt idx="90">
                  <c:v>85.459183673469383</c:v>
                </c:pt>
                <c:pt idx="91">
                  <c:v>85.522959183673478</c:v>
                </c:pt>
                <c:pt idx="92">
                  <c:v>85.459183673469383</c:v>
                </c:pt>
                <c:pt idx="93">
                  <c:v>85.459183673469383</c:v>
                </c:pt>
                <c:pt idx="94">
                  <c:v>85.905612244897952</c:v>
                </c:pt>
                <c:pt idx="95">
                  <c:v>86.224489795918373</c:v>
                </c:pt>
                <c:pt idx="96">
                  <c:v>85.459183673469383</c:v>
                </c:pt>
                <c:pt idx="97">
                  <c:v>85.267857142857139</c:v>
                </c:pt>
                <c:pt idx="98">
                  <c:v>86.447704081632651</c:v>
                </c:pt>
                <c:pt idx="99">
                  <c:v>84.948979591836732</c:v>
                </c:pt>
                <c:pt idx="100">
                  <c:v>84.948979591836732</c:v>
                </c:pt>
                <c:pt idx="101">
                  <c:v>85.204081632653057</c:v>
                </c:pt>
                <c:pt idx="102">
                  <c:v>83.418367346938766</c:v>
                </c:pt>
                <c:pt idx="103">
                  <c:v>86.511479591836732</c:v>
                </c:pt>
                <c:pt idx="104">
                  <c:v>84.183673469387756</c:v>
                </c:pt>
                <c:pt idx="105">
                  <c:v>87.244897959183675</c:v>
                </c:pt>
                <c:pt idx="106">
                  <c:v>87.244897959183675</c:v>
                </c:pt>
                <c:pt idx="107">
                  <c:v>88.010204081632651</c:v>
                </c:pt>
                <c:pt idx="108">
                  <c:v>89.158163265306129</c:v>
                </c:pt>
                <c:pt idx="109">
                  <c:v>89.923469387755105</c:v>
                </c:pt>
              </c:numCache>
            </c:numRef>
          </c:val>
          <c:smooth val="0"/>
          <c:extLst xmlns:c16r2="http://schemas.microsoft.com/office/drawing/2015/06/chart">
            <c:ext xmlns:c16="http://schemas.microsoft.com/office/drawing/2014/chart" uri="{C3380CC4-5D6E-409C-BE32-E72D297353CC}">
              <c16:uniqueId val="{00000009-6824-450B-8FC3-56DBA0D0F8C5}"/>
            </c:ext>
          </c:extLst>
        </c:ser>
        <c:ser>
          <c:idx val="9"/>
          <c:order val="9"/>
          <c:tx>
            <c:strRef>
              <c:f>ChtData!$AA$1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ChtData!$AA$2:$AA$111</c:f>
            </c:numRef>
          </c:val>
          <c:smooth val="0"/>
          <c:extLst xmlns:c16r2="http://schemas.microsoft.com/office/drawing/2015/06/chart">
            <c:ext xmlns:c16="http://schemas.microsoft.com/office/drawing/2014/chart" uri="{C3380CC4-5D6E-409C-BE32-E72D297353CC}">
              <c16:uniqueId val="{0000000A-6824-450B-8FC3-56DBA0D0F8C5}"/>
            </c:ext>
          </c:extLst>
        </c:ser>
        <c:ser>
          <c:idx val="10"/>
          <c:order val="10"/>
          <c:tx>
            <c:strRef>
              <c:f>ChtData!$AB$1</c:f>
              <c:strCache>
                <c:ptCount val="1"/>
                <c:pt idx="0">
                  <c:v>Greece</c:v>
                </c:pt>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ChtData!$AB$2:$AB$111</c:f>
              <c:numCache>
                <c:formatCode>_-* #,##0_-;\-* #,##0_-;_-* "-"??_-;_-@_-</c:formatCode>
                <c:ptCount val="110"/>
                <c:pt idx="0" formatCode="General">
                  <c:v>0</c:v>
                </c:pt>
                <c:pt idx="1">
                  <c:v>100</c:v>
                </c:pt>
                <c:pt idx="2">
                  <c:v>100</c:v>
                </c:pt>
                <c:pt idx="3">
                  <c:v>98.86363636363636</c:v>
                </c:pt>
                <c:pt idx="4">
                  <c:v>97.454545454545453</c:v>
                </c:pt>
                <c:pt idx="5">
                  <c:v>96.590909090909093</c:v>
                </c:pt>
                <c:pt idx="6">
                  <c:v>75.63636363636364</c:v>
                </c:pt>
                <c:pt idx="7">
                  <c:v>77.454545454545453</c:v>
                </c:pt>
                <c:pt idx="8">
                  <c:v>77.272727272727266</c:v>
                </c:pt>
                <c:pt idx="9">
                  <c:v>79.181818181818187</c:v>
                </c:pt>
                <c:pt idx="10">
                  <c:v>80</c:v>
                </c:pt>
                <c:pt idx="11">
                  <c:v>79.590909090909093</c:v>
                </c:pt>
                <c:pt idx="12">
                  <c:v>79.590909090909093</c:v>
                </c:pt>
                <c:pt idx="13">
                  <c:v>79.590909090909093</c:v>
                </c:pt>
                <c:pt idx="14">
                  <c:v>79.590909090909093</c:v>
                </c:pt>
                <c:pt idx="15">
                  <c:v>79.090909090909093</c:v>
                </c:pt>
                <c:pt idx="16">
                  <c:v>79.090909090909093</c:v>
                </c:pt>
                <c:pt idx="17">
                  <c:v>79.090909090909093</c:v>
                </c:pt>
                <c:pt idx="18">
                  <c:v>80.409090909090907</c:v>
                </c:pt>
                <c:pt idx="19">
                  <c:v>80.22727272727272</c:v>
                </c:pt>
                <c:pt idx="20">
                  <c:v>80.22727272727272</c:v>
                </c:pt>
                <c:pt idx="21">
                  <c:v>79.5</c:v>
                </c:pt>
                <c:pt idx="22">
                  <c:v>80.409090909090907</c:v>
                </c:pt>
                <c:pt idx="23">
                  <c:v>81.045454545454547</c:v>
                </c:pt>
                <c:pt idx="24">
                  <c:v>80.5</c:v>
                </c:pt>
                <c:pt idx="25">
                  <c:v>80.909090909090907</c:v>
                </c:pt>
                <c:pt idx="26">
                  <c:v>79.5</c:v>
                </c:pt>
                <c:pt idx="27">
                  <c:v>80.681818181818173</c:v>
                </c:pt>
                <c:pt idx="28">
                  <c:v>80.454545454545453</c:v>
                </c:pt>
                <c:pt idx="29">
                  <c:v>82.63636363636364</c:v>
                </c:pt>
                <c:pt idx="30">
                  <c:v>83.181818181818173</c:v>
                </c:pt>
                <c:pt idx="31">
                  <c:v>82.090909090909093</c:v>
                </c:pt>
                <c:pt idx="32">
                  <c:v>82.27272727272728</c:v>
                </c:pt>
                <c:pt idx="33">
                  <c:v>82.681818181818173</c:v>
                </c:pt>
                <c:pt idx="34">
                  <c:v>80.045454545454547</c:v>
                </c:pt>
                <c:pt idx="35">
                  <c:v>79.72727272727272</c:v>
                </c:pt>
                <c:pt idx="36">
                  <c:v>79.409090909090907</c:v>
                </c:pt>
                <c:pt idx="37">
                  <c:v>77.318181818181813</c:v>
                </c:pt>
                <c:pt idx="38">
                  <c:v>73.27272727272728</c:v>
                </c:pt>
                <c:pt idx="39">
                  <c:v>72.590909090909093</c:v>
                </c:pt>
                <c:pt idx="40">
                  <c:v>73.772727272727266</c:v>
                </c:pt>
                <c:pt idx="41">
                  <c:v>72.636363636363626</c:v>
                </c:pt>
                <c:pt idx="42">
                  <c:v>71.86363636363636</c:v>
                </c:pt>
                <c:pt idx="43">
                  <c:v>71.27272727272728</c:v>
                </c:pt>
                <c:pt idx="44">
                  <c:v>70.77272727272728</c:v>
                </c:pt>
                <c:pt idx="45">
                  <c:v>72.181818181818187</c:v>
                </c:pt>
                <c:pt idx="46">
                  <c:v>71.86363636363636</c:v>
                </c:pt>
                <c:pt idx="47">
                  <c:v>73.27272727272728</c:v>
                </c:pt>
                <c:pt idx="48">
                  <c:v>74.090909090909093</c:v>
                </c:pt>
                <c:pt idx="49">
                  <c:v>74.590909090909079</c:v>
                </c:pt>
                <c:pt idx="50">
                  <c:v>76.363636363636374</c:v>
                </c:pt>
                <c:pt idx="51">
                  <c:v>77.63636363636364</c:v>
                </c:pt>
                <c:pt idx="52">
                  <c:v>77.954545454545453</c:v>
                </c:pt>
                <c:pt idx="53">
                  <c:v>79.045454545454547</c:v>
                </c:pt>
                <c:pt idx="54">
                  <c:v>77.545454545454547</c:v>
                </c:pt>
                <c:pt idx="55">
                  <c:v>78.13636363636364</c:v>
                </c:pt>
                <c:pt idx="56">
                  <c:v>76.545454545454547</c:v>
                </c:pt>
                <c:pt idx="57">
                  <c:v>75</c:v>
                </c:pt>
                <c:pt idx="58">
                  <c:v>76.272727272727266</c:v>
                </c:pt>
                <c:pt idx="59">
                  <c:v>77.090909090909093</c:v>
                </c:pt>
                <c:pt idx="60">
                  <c:v>78.409090909090907</c:v>
                </c:pt>
                <c:pt idx="61">
                  <c:v>77.590909090909093</c:v>
                </c:pt>
                <c:pt idx="62">
                  <c:v>79.454545454545453</c:v>
                </c:pt>
                <c:pt idx="63">
                  <c:v>79.909090909090907</c:v>
                </c:pt>
                <c:pt idx="64">
                  <c:v>88.13636363636364</c:v>
                </c:pt>
                <c:pt idx="65">
                  <c:v>85.409090909090907</c:v>
                </c:pt>
                <c:pt idx="66">
                  <c:v>86.772727272727266</c:v>
                </c:pt>
                <c:pt idx="67">
                  <c:v>85.727272727272734</c:v>
                </c:pt>
                <c:pt idx="68">
                  <c:v>83.590909090909093</c:v>
                </c:pt>
                <c:pt idx="69">
                  <c:v>89.318181818181813</c:v>
                </c:pt>
                <c:pt idx="70">
                  <c:v>90.409090909090907</c:v>
                </c:pt>
                <c:pt idx="71">
                  <c:v>89.772727272727266</c:v>
                </c:pt>
                <c:pt idx="72">
                  <c:v>88.63636363636364</c:v>
                </c:pt>
                <c:pt idx="73">
                  <c:v>89.13636363636364</c:v>
                </c:pt>
                <c:pt idx="74">
                  <c:v>87.13636363636364</c:v>
                </c:pt>
                <c:pt idx="75">
                  <c:v>86.136363636363626</c:v>
                </c:pt>
                <c:pt idx="76">
                  <c:v>84.318181818181813</c:v>
                </c:pt>
                <c:pt idx="77">
                  <c:v>82.409090909090907</c:v>
                </c:pt>
                <c:pt idx="78">
                  <c:v>81.36363636363636</c:v>
                </c:pt>
                <c:pt idx="79">
                  <c:v>81</c:v>
                </c:pt>
                <c:pt idx="80">
                  <c:v>81</c:v>
                </c:pt>
                <c:pt idx="81">
                  <c:v>81</c:v>
                </c:pt>
                <c:pt idx="82">
                  <c:v>80.909090909090907</c:v>
                </c:pt>
                <c:pt idx="83">
                  <c:v>81.27272727272728</c:v>
                </c:pt>
                <c:pt idx="84">
                  <c:v>79.86363636363636</c:v>
                </c:pt>
                <c:pt idx="85">
                  <c:v>78.590909090909093</c:v>
                </c:pt>
                <c:pt idx="86">
                  <c:v>79.36363636363636</c:v>
                </c:pt>
                <c:pt idx="87">
                  <c:v>79.13636363636364</c:v>
                </c:pt>
                <c:pt idx="88">
                  <c:v>80.318181818181827</c:v>
                </c:pt>
                <c:pt idx="89">
                  <c:v>80.045454545454547</c:v>
                </c:pt>
                <c:pt idx="90">
                  <c:v>81.454545454545453</c:v>
                </c:pt>
                <c:pt idx="91">
                  <c:v>81.318181818181827</c:v>
                </c:pt>
                <c:pt idx="92">
                  <c:v>81.409090909090907</c:v>
                </c:pt>
                <c:pt idx="93">
                  <c:v>80.545454545454547</c:v>
                </c:pt>
                <c:pt idx="94">
                  <c:v>80.72727272727272</c:v>
                </c:pt>
                <c:pt idx="95">
                  <c:v>80.409090909090907</c:v>
                </c:pt>
                <c:pt idx="96">
                  <c:v>80.090909090909093</c:v>
                </c:pt>
                <c:pt idx="97">
                  <c:v>81.090909090909093</c:v>
                </c:pt>
                <c:pt idx="98">
                  <c:v>79.86363636363636</c:v>
                </c:pt>
                <c:pt idx="99">
                  <c:v>80.545454545454547</c:v>
                </c:pt>
                <c:pt idx="100">
                  <c:v>80.63636363636364</c:v>
                </c:pt>
                <c:pt idx="101">
                  <c:v>80.86363636363636</c:v>
                </c:pt>
                <c:pt idx="102">
                  <c:v>81</c:v>
                </c:pt>
                <c:pt idx="103">
                  <c:v>80.86363636363636</c:v>
                </c:pt>
                <c:pt idx="104">
                  <c:v>79.545454545454547</c:v>
                </c:pt>
                <c:pt idx="105">
                  <c:v>78.318181818181813</c:v>
                </c:pt>
                <c:pt idx="106">
                  <c:v>78.318181818181813</c:v>
                </c:pt>
                <c:pt idx="107">
                  <c:v>76.954545454545453</c:v>
                </c:pt>
                <c:pt idx="108">
                  <c:v>76.954545454545453</c:v>
                </c:pt>
                <c:pt idx="109">
                  <c:v>79.818181818181827</c:v>
                </c:pt>
              </c:numCache>
            </c:numRef>
          </c:val>
          <c:smooth val="0"/>
          <c:extLst xmlns:c16r2="http://schemas.microsoft.com/office/drawing/2015/06/chart">
            <c:ext xmlns:c16="http://schemas.microsoft.com/office/drawing/2014/chart" uri="{C3380CC4-5D6E-409C-BE32-E72D297353CC}">
              <c16:uniqueId val="{0000000B-6824-450B-8FC3-56DBA0D0F8C5}"/>
            </c:ext>
          </c:extLst>
        </c:ser>
        <c:ser>
          <c:idx val="11"/>
          <c:order val="11"/>
          <c:tx>
            <c:strRef>
              <c:f>ChtData!$AC$1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ChtData!$AC$2:$AC$111</c:f>
            </c:numRef>
          </c:val>
          <c:smooth val="0"/>
          <c:extLst xmlns:c16r2="http://schemas.microsoft.com/office/drawing/2015/06/chart">
            <c:ext xmlns:c16="http://schemas.microsoft.com/office/drawing/2014/chart" uri="{C3380CC4-5D6E-409C-BE32-E72D297353CC}">
              <c16:uniqueId val="{0000000C-6824-450B-8FC3-56DBA0D0F8C5}"/>
            </c:ext>
          </c:extLst>
        </c:ser>
        <c:ser>
          <c:idx val="12"/>
          <c:order val="12"/>
          <c:tx>
            <c:strRef>
              <c:f>ChtData!$AD$1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ChtData!$AD$2:$AD$111</c:f>
            </c:numRef>
          </c:val>
          <c:smooth val="0"/>
          <c:extLst xmlns:c16r2="http://schemas.microsoft.com/office/drawing/2015/06/chart">
            <c:ext xmlns:c16="http://schemas.microsoft.com/office/drawing/2014/chart" uri="{C3380CC4-5D6E-409C-BE32-E72D297353CC}">
              <c16:uniqueId val="{0000000D-6824-450B-8FC3-56DBA0D0F8C5}"/>
            </c:ext>
          </c:extLst>
        </c:ser>
        <c:ser>
          <c:idx val="13"/>
          <c:order val="13"/>
          <c:tx>
            <c:strRef>
              <c:f>ChtData!$AE$1</c:f>
              <c:strCache>
                <c:ptCount val="1"/>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ChtData!$AE$2:$AE$111</c:f>
            </c:numRef>
          </c:val>
          <c:smooth val="0"/>
          <c:extLst xmlns:c16r2="http://schemas.microsoft.com/office/drawing/2015/06/chart">
            <c:ext xmlns:c16="http://schemas.microsoft.com/office/drawing/2014/chart" uri="{C3380CC4-5D6E-409C-BE32-E72D297353CC}">
              <c16:uniqueId val="{0000000E-6824-450B-8FC3-56DBA0D0F8C5}"/>
            </c:ext>
          </c:extLst>
        </c:ser>
        <c:ser>
          <c:idx val="14"/>
          <c:order val="14"/>
          <c:tx>
            <c:strRef>
              <c:f>ChtData!$AF$1</c:f>
              <c:strCache>
                <c:ptCount val="1"/>
                <c:pt idx="0">
                  <c:v>Russia</c:v>
                </c:pt>
              </c:strCache>
            </c:strRef>
          </c:tx>
          <c:marker>
            <c:symbol val="none"/>
          </c:marker>
          <c:cat>
            <c:strRef>
              <c:f>ChtData!$Q$2:$Q$111</c:f>
              <c:strCache>
                <c:ptCount val="110"/>
                <c:pt idx="0">
                  <c:v>Date</c:v>
                </c:pt>
                <c:pt idx="1">
                  <c:v>10-12-12</c:v>
                </c:pt>
                <c:pt idx="2">
                  <c:v>11-12-12</c:v>
                </c:pt>
                <c:pt idx="3">
                  <c:v>12-12-12</c:v>
                </c:pt>
                <c:pt idx="4">
                  <c:v>13-12-12</c:v>
                </c:pt>
                <c:pt idx="5">
                  <c:v>14-12-12</c:v>
                </c:pt>
                <c:pt idx="6">
                  <c:v>17-12-12</c:v>
                </c:pt>
                <c:pt idx="7">
                  <c:v>18-12-12</c:v>
                </c:pt>
                <c:pt idx="8">
                  <c:v>19-12-12</c:v>
                </c:pt>
                <c:pt idx="9">
                  <c:v>20-12-12</c:v>
                </c:pt>
                <c:pt idx="10">
                  <c:v>21-12-12</c:v>
                </c:pt>
                <c:pt idx="11">
                  <c:v>24-12-12</c:v>
                </c:pt>
                <c:pt idx="12">
                  <c:v>25-12-12</c:v>
                </c:pt>
                <c:pt idx="13">
                  <c:v>26-12-12</c:v>
                </c:pt>
                <c:pt idx="14">
                  <c:v>27-12-12</c:v>
                </c:pt>
                <c:pt idx="15">
                  <c:v>28-12-12</c:v>
                </c:pt>
                <c:pt idx="16">
                  <c:v>31-12-12</c:v>
                </c:pt>
                <c:pt idx="17">
                  <c:v>01-01-13</c:v>
                </c:pt>
                <c:pt idx="18">
                  <c:v>02-01-13</c:v>
                </c:pt>
                <c:pt idx="19">
                  <c:v>03-01-13</c:v>
                </c:pt>
                <c:pt idx="20">
                  <c:v>04-01-13</c:v>
                </c:pt>
                <c:pt idx="21">
                  <c:v>07-01-13</c:v>
                </c:pt>
                <c:pt idx="22">
                  <c:v>08-01-13</c:v>
                </c:pt>
                <c:pt idx="23">
                  <c:v>09-01-13</c:v>
                </c:pt>
                <c:pt idx="24">
                  <c:v>10-01-13</c:v>
                </c:pt>
                <c:pt idx="25">
                  <c:v>11-01-13</c:v>
                </c:pt>
                <c:pt idx="26">
                  <c:v>14-01-13</c:v>
                </c:pt>
                <c:pt idx="27">
                  <c:v>15-01-13</c:v>
                </c:pt>
                <c:pt idx="28">
                  <c:v>16-01-13</c:v>
                </c:pt>
                <c:pt idx="29">
                  <c:v>17-01-13</c:v>
                </c:pt>
                <c:pt idx="30">
                  <c:v>18-01-13</c:v>
                </c:pt>
                <c:pt idx="31">
                  <c:v>21-01-13</c:v>
                </c:pt>
                <c:pt idx="32">
                  <c:v>22-01-13</c:v>
                </c:pt>
                <c:pt idx="33">
                  <c:v>23-01-13</c:v>
                </c:pt>
                <c:pt idx="34">
                  <c:v>24-01-13</c:v>
                </c:pt>
                <c:pt idx="35">
                  <c:v>25-01-13</c:v>
                </c:pt>
                <c:pt idx="36">
                  <c:v>28-01-13</c:v>
                </c:pt>
                <c:pt idx="37">
                  <c:v>29-01-13</c:v>
                </c:pt>
                <c:pt idx="38">
                  <c:v>30-01-13</c:v>
                </c:pt>
                <c:pt idx="39">
                  <c:v>31-01-13</c:v>
                </c:pt>
                <c:pt idx="40">
                  <c:v>01-02-13</c:v>
                </c:pt>
                <c:pt idx="41">
                  <c:v>04-02-13</c:v>
                </c:pt>
                <c:pt idx="42">
                  <c:v>05-02-13</c:v>
                </c:pt>
                <c:pt idx="43">
                  <c:v>06-02-13</c:v>
                </c:pt>
                <c:pt idx="44">
                  <c:v>07-02-13</c:v>
                </c:pt>
                <c:pt idx="45">
                  <c:v>08-02-13</c:v>
                </c:pt>
                <c:pt idx="46">
                  <c:v>11-02-13</c:v>
                </c:pt>
                <c:pt idx="47">
                  <c:v>12-02-13</c:v>
                </c:pt>
                <c:pt idx="48">
                  <c:v>13-02-13</c:v>
                </c:pt>
                <c:pt idx="49">
                  <c:v>14-02-13</c:v>
                </c:pt>
                <c:pt idx="50">
                  <c:v>15-02-13</c:v>
                </c:pt>
                <c:pt idx="51">
                  <c:v>18-02-13</c:v>
                </c:pt>
                <c:pt idx="52">
                  <c:v>19-02-13</c:v>
                </c:pt>
                <c:pt idx="53">
                  <c:v>20-02-13</c:v>
                </c:pt>
                <c:pt idx="54">
                  <c:v>21-02-13</c:v>
                </c:pt>
                <c:pt idx="55">
                  <c:v>22-02-13</c:v>
                </c:pt>
                <c:pt idx="56">
                  <c:v>25-02-13</c:v>
                </c:pt>
                <c:pt idx="57">
                  <c:v>26-02-13</c:v>
                </c:pt>
                <c:pt idx="58">
                  <c:v>27-02-13</c:v>
                </c:pt>
                <c:pt idx="59">
                  <c:v>28-02-13</c:v>
                </c:pt>
                <c:pt idx="60">
                  <c:v>01-03-13</c:v>
                </c:pt>
                <c:pt idx="61">
                  <c:v>04-03-13</c:v>
                </c:pt>
                <c:pt idx="62">
                  <c:v>05-03-13</c:v>
                </c:pt>
                <c:pt idx="63">
                  <c:v>06-03-13</c:v>
                </c:pt>
                <c:pt idx="64">
                  <c:v>07-03-13</c:v>
                </c:pt>
                <c:pt idx="65">
                  <c:v>08-03-13</c:v>
                </c:pt>
                <c:pt idx="66">
                  <c:v>11-03-13</c:v>
                </c:pt>
                <c:pt idx="67">
                  <c:v>12-03-13</c:v>
                </c:pt>
                <c:pt idx="68">
                  <c:v>13-03-13</c:v>
                </c:pt>
                <c:pt idx="69">
                  <c:v>14-03-13</c:v>
                </c:pt>
                <c:pt idx="70">
                  <c:v>15-03-13</c:v>
                </c:pt>
                <c:pt idx="71">
                  <c:v>18-03-13</c:v>
                </c:pt>
                <c:pt idx="72">
                  <c:v>19-03-13</c:v>
                </c:pt>
                <c:pt idx="73">
                  <c:v>20-03-13</c:v>
                </c:pt>
                <c:pt idx="74">
                  <c:v>21-03-13</c:v>
                </c:pt>
                <c:pt idx="75">
                  <c:v>22-03-13</c:v>
                </c:pt>
                <c:pt idx="76">
                  <c:v>25-03-13</c:v>
                </c:pt>
                <c:pt idx="77">
                  <c:v>26-03-13</c:v>
                </c:pt>
                <c:pt idx="78">
                  <c:v>27-03-13</c:v>
                </c:pt>
                <c:pt idx="79">
                  <c:v>28-03-13</c:v>
                </c:pt>
                <c:pt idx="80">
                  <c:v>29-03-13</c:v>
                </c:pt>
                <c:pt idx="81">
                  <c:v>01-04-13</c:v>
                </c:pt>
                <c:pt idx="82">
                  <c:v>02-04-13</c:v>
                </c:pt>
                <c:pt idx="83">
                  <c:v>03-04-13</c:v>
                </c:pt>
                <c:pt idx="84">
                  <c:v>04-04-13</c:v>
                </c:pt>
                <c:pt idx="85">
                  <c:v>05-04-13</c:v>
                </c:pt>
                <c:pt idx="86">
                  <c:v>08-04-13</c:v>
                </c:pt>
                <c:pt idx="87">
                  <c:v>09-04-13</c:v>
                </c:pt>
                <c:pt idx="88">
                  <c:v>10-04-13</c:v>
                </c:pt>
                <c:pt idx="89">
                  <c:v>11-04-13</c:v>
                </c:pt>
                <c:pt idx="90">
                  <c:v>12-04-13</c:v>
                </c:pt>
                <c:pt idx="91">
                  <c:v>15-04-13</c:v>
                </c:pt>
                <c:pt idx="92">
                  <c:v>16-04-13</c:v>
                </c:pt>
                <c:pt idx="93">
                  <c:v>17-04-13</c:v>
                </c:pt>
                <c:pt idx="94">
                  <c:v>18-04-13</c:v>
                </c:pt>
                <c:pt idx="95">
                  <c:v>19-04-13</c:v>
                </c:pt>
                <c:pt idx="96">
                  <c:v>22-04-13</c:v>
                </c:pt>
                <c:pt idx="97">
                  <c:v>23-04-13</c:v>
                </c:pt>
                <c:pt idx="98">
                  <c:v>24-04-13</c:v>
                </c:pt>
                <c:pt idx="99">
                  <c:v>25-04-13</c:v>
                </c:pt>
                <c:pt idx="100">
                  <c:v>26-04-13</c:v>
                </c:pt>
                <c:pt idx="101">
                  <c:v>29-04-13</c:v>
                </c:pt>
                <c:pt idx="102">
                  <c:v>30-04-13</c:v>
                </c:pt>
                <c:pt idx="103">
                  <c:v>01-05-13</c:v>
                </c:pt>
                <c:pt idx="104">
                  <c:v>02-05-13</c:v>
                </c:pt>
                <c:pt idx="105">
                  <c:v>03-05-13</c:v>
                </c:pt>
                <c:pt idx="106">
                  <c:v>06-05-13</c:v>
                </c:pt>
                <c:pt idx="107">
                  <c:v>07-05-13</c:v>
                </c:pt>
                <c:pt idx="108">
                  <c:v>08-05-13</c:v>
                </c:pt>
                <c:pt idx="109">
                  <c:v>09-05-13</c:v>
                </c:pt>
              </c:strCache>
            </c:strRef>
          </c:cat>
          <c:val>
            <c:numRef>
              <c:f>ChtData!$AF$2:$AF$111</c:f>
              <c:numCache>
                <c:formatCode>_-* #,##0_-;\-* #,##0_-;_-* "-"??_-;_-@_-</c:formatCode>
                <c:ptCount val="110"/>
                <c:pt idx="0" formatCode="General">
                  <c:v>0</c:v>
                </c:pt>
                <c:pt idx="1">
                  <c:v>100</c:v>
                </c:pt>
                <c:pt idx="2">
                  <c:v>100</c:v>
                </c:pt>
                <c:pt idx="3">
                  <c:v>100.13873901649453</c:v>
                </c:pt>
                <c:pt idx="4">
                  <c:v>99.938338214891317</c:v>
                </c:pt>
                <c:pt idx="5">
                  <c:v>100.04624633883151</c:v>
                </c:pt>
                <c:pt idx="6">
                  <c:v>98.473870818560201</c:v>
                </c:pt>
                <c:pt idx="7">
                  <c:v>97.918914752582083</c:v>
                </c:pt>
                <c:pt idx="8">
                  <c:v>95.421612455680588</c:v>
                </c:pt>
                <c:pt idx="9">
                  <c:v>95.884075843995689</c:v>
                </c:pt>
                <c:pt idx="10">
                  <c:v>96.870664405734544</c:v>
                </c:pt>
                <c:pt idx="11">
                  <c:v>95.606597811006637</c:v>
                </c:pt>
                <c:pt idx="12">
                  <c:v>95.606597811006637</c:v>
                </c:pt>
                <c:pt idx="13">
                  <c:v>95.606597811006637</c:v>
                </c:pt>
                <c:pt idx="14">
                  <c:v>96.284877447202106</c:v>
                </c:pt>
                <c:pt idx="15">
                  <c:v>95.83782950516418</c:v>
                </c:pt>
                <c:pt idx="16">
                  <c:v>96.223215662093423</c:v>
                </c:pt>
                <c:pt idx="17">
                  <c:v>96.223215662093423</c:v>
                </c:pt>
                <c:pt idx="18">
                  <c:v>95.298288885463236</c:v>
                </c:pt>
                <c:pt idx="19">
                  <c:v>96.315708339756441</c:v>
                </c:pt>
                <c:pt idx="20">
                  <c:v>97.872668413750574</c:v>
                </c:pt>
                <c:pt idx="21">
                  <c:v>98.473870818560201</c:v>
                </c:pt>
                <c:pt idx="22">
                  <c:v>98.211808231848309</c:v>
                </c:pt>
                <c:pt idx="23">
                  <c:v>98.134731000462466</c:v>
                </c:pt>
                <c:pt idx="24">
                  <c:v>97.733929397256048</c:v>
                </c:pt>
                <c:pt idx="25">
                  <c:v>97.024818868506244</c:v>
                </c:pt>
                <c:pt idx="26">
                  <c:v>96.870664405734544</c:v>
                </c:pt>
                <c:pt idx="27">
                  <c:v>97.441035917989822</c:v>
                </c:pt>
                <c:pt idx="28">
                  <c:v>97.764760289810397</c:v>
                </c:pt>
                <c:pt idx="29">
                  <c:v>97.348543240326819</c:v>
                </c:pt>
                <c:pt idx="30">
                  <c:v>97.749344843533223</c:v>
                </c:pt>
                <c:pt idx="31">
                  <c:v>99.383382148913213</c:v>
                </c:pt>
                <c:pt idx="32">
                  <c:v>99.445043934021896</c:v>
                </c:pt>
                <c:pt idx="33">
                  <c:v>98.658856173886235</c:v>
                </c:pt>
                <c:pt idx="34">
                  <c:v>100.18498535532603</c:v>
                </c:pt>
                <c:pt idx="35">
                  <c:v>100.57037151225528</c:v>
                </c:pt>
                <c:pt idx="36">
                  <c:v>100.38538615692924</c:v>
                </c:pt>
                <c:pt idx="37">
                  <c:v>101.78819176815168</c:v>
                </c:pt>
                <c:pt idx="38">
                  <c:v>100.98658856173886</c:v>
                </c:pt>
                <c:pt idx="39">
                  <c:v>101.21782025589641</c:v>
                </c:pt>
                <c:pt idx="40">
                  <c:v>102.58979497456451</c:v>
                </c:pt>
                <c:pt idx="41">
                  <c:v>101.14074302451056</c:v>
                </c:pt>
                <c:pt idx="42">
                  <c:v>101.41822105749962</c:v>
                </c:pt>
                <c:pt idx="43">
                  <c:v>101.26406659472791</c:v>
                </c:pt>
                <c:pt idx="44">
                  <c:v>99.938338214891317</c:v>
                </c:pt>
                <c:pt idx="45">
                  <c:v>101.14074302451056</c:v>
                </c:pt>
                <c:pt idx="46">
                  <c:v>101.46446739633113</c:v>
                </c:pt>
                <c:pt idx="47">
                  <c:v>102.40480961923848</c:v>
                </c:pt>
                <c:pt idx="48">
                  <c:v>103.26807461075998</c:v>
                </c:pt>
                <c:pt idx="49">
                  <c:v>103.08308925543395</c:v>
                </c:pt>
                <c:pt idx="50">
                  <c:v>102.99059657777092</c:v>
                </c:pt>
                <c:pt idx="51">
                  <c:v>102.97518113149376</c:v>
                </c:pt>
                <c:pt idx="52">
                  <c:v>104.51672575921074</c:v>
                </c:pt>
                <c:pt idx="53">
                  <c:v>107.10652073377524</c:v>
                </c:pt>
                <c:pt idx="54">
                  <c:v>106.02743949437337</c:v>
                </c:pt>
                <c:pt idx="55">
                  <c:v>106.45907199013411</c:v>
                </c:pt>
                <c:pt idx="56">
                  <c:v>105.67288422999846</c:v>
                </c:pt>
                <c:pt idx="57">
                  <c:v>105.5033143209496</c:v>
                </c:pt>
                <c:pt idx="58">
                  <c:v>105.31832896562356</c:v>
                </c:pt>
                <c:pt idx="59">
                  <c:v>105.88870047787884</c:v>
                </c:pt>
                <c:pt idx="60">
                  <c:v>108.15477108062279</c:v>
                </c:pt>
                <c:pt idx="61">
                  <c:v>109.8813010636658</c:v>
                </c:pt>
                <c:pt idx="62">
                  <c:v>109.94296284877447</c:v>
                </c:pt>
                <c:pt idx="63">
                  <c:v>108.49391089872051</c:v>
                </c:pt>
                <c:pt idx="64">
                  <c:v>108.43224911361185</c:v>
                </c:pt>
                <c:pt idx="65">
                  <c:v>109.81963927855712</c:v>
                </c:pt>
                <c:pt idx="66">
                  <c:v>111.85447818714351</c:v>
                </c:pt>
                <c:pt idx="67">
                  <c:v>111.39201479882843</c:v>
                </c:pt>
                <c:pt idx="68">
                  <c:v>107.63064590719902</c:v>
                </c:pt>
                <c:pt idx="69">
                  <c:v>107.06027439494375</c:v>
                </c:pt>
                <c:pt idx="70">
                  <c:v>107.73855403113922</c:v>
                </c:pt>
                <c:pt idx="71">
                  <c:v>107.36858332048713</c:v>
                </c:pt>
                <c:pt idx="72">
                  <c:v>108.10852474179127</c:v>
                </c:pt>
                <c:pt idx="73">
                  <c:v>108.35517188222599</c:v>
                </c:pt>
                <c:pt idx="74">
                  <c:v>107.66147679975336</c:v>
                </c:pt>
                <c:pt idx="75">
                  <c:v>107.53815322953599</c:v>
                </c:pt>
                <c:pt idx="76">
                  <c:v>108.18560197317713</c:v>
                </c:pt>
                <c:pt idx="77">
                  <c:v>107.78480036997071</c:v>
                </c:pt>
                <c:pt idx="78">
                  <c:v>108.32434098967165</c:v>
                </c:pt>
                <c:pt idx="79">
                  <c:v>108.74055803915523</c:v>
                </c:pt>
                <c:pt idx="80">
                  <c:v>108.74055803915523</c:v>
                </c:pt>
                <c:pt idx="81">
                  <c:v>108.74055803915523</c:v>
                </c:pt>
                <c:pt idx="82">
                  <c:v>110.68290427007861</c:v>
                </c:pt>
                <c:pt idx="83">
                  <c:v>109.81963927855712</c:v>
                </c:pt>
                <c:pt idx="84">
                  <c:v>109.43425312162786</c:v>
                </c:pt>
                <c:pt idx="85">
                  <c:v>108.21643286573146</c:v>
                </c:pt>
                <c:pt idx="86">
                  <c:v>109.264683212579</c:v>
                </c:pt>
                <c:pt idx="87">
                  <c:v>108.84846616309542</c:v>
                </c:pt>
                <c:pt idx="88">
                  <c:v>110.37459534453522</c:v>
                </c:pt>
                <c:pt idx="89">
                  <c:v>111.00662864189918</c:v>
                </c:pt>
                <c:pt idx="90">
                  <c:v>110.68290427007861</c:v>
                </c:pt>
                <c:pt idx="91">
                  <c:v>110.82164328657316</c:v>
                </c:pt>
                <c:pt idx="92">
                  <c:v>108.8638816093726</c:v>
                </c:pt>
                <c:pt idx="93">
                  <c:v>109.06428241097579</c:v>
                </c:pt>
                <c:pt idx="94">
                  <c:v>107.2760906428241</c:v>
                </c:pt>
                <c:pt idx="95">
                  <c:v>108.72514259287807</c:v>
                </c:pt>
                <c:pt idx="96">
                  <c:v>108.00061661785109</c:v>
                </c:pt>
                <c:pt idx="97">
                  <c:v>109.68090026206258</c:v>
                </c:pt>
                <c:pt idx="98">
                  <c:v>109.38800678279637</c:v>
                </c:pt>
                <c:pt idx="99">
                  <c:v>110.71373516263296</c:v>
                </c:pt>
                <c:pt idx="100">
                  <c:v>110.88330507168183</c:v>
                </c:pt>
                <c:pt idx="101">
                  <c:v>110.71373516263296</c:v>
                </c:pt>
                <c:pt idx="102">
                  <c:v>109.94296284877447</c:v>
                </c:pt>
                <c:pt idx="103">
                  <c:v>111.12995221211655</c:v>
                </c:pt>
                <c:pt idx="104">
                  <c:v>112.03946354246956</c:v>
                </c:pt>
                <c:pt idx="105">
                  <c:v>111.86989363342067</c:v>
                </c:pt>
                <c:pt idx="106">
                  <c:v>111.86989363342067</c:v>
                </c:pt>
                <c:pt idx="107">
                  <c:v>112.00863264991521</c:v>
                </c:pt>
                <c:pt idx="108">
                  <c:v>113.27269924464314</c:v>
                </c:pt>
                <c:pt idx="109">
                  <c:v>113.5964236164637</c:v>
                </c:pt>
              </c:numCache>
            </c:numRef>
          </c:val>
          <c:smooth val="0"/>
          <c:extLst xmlns:c16r2="http://schemas.microsoft.com/office/drawing/2015/06/chart">
            <c:ext xmlns:c16="http://schemas.microsoft.com/office/drawing/2014/chart" uri="{C3380CC4-5D6E-409C-BE32-E72D297353CC}">
              <c16:uniqueId val="{0000000F-6824-450B-8FC3-56DBA0D0F8C5}"/>
            </c:ext>
          </c:extLst>
        </c:ser>
        <c:dLbls>
          <c:showLegendKey val="0"/>
          <c:showVal val="0"/>
          <c:showCatName val="0"/>
          <c:showSerName val="0"/>
          <c:showPercent val="0"/>
          <c:showBubbleSize val="0"/>
        </c:dLbls>
        <c:marker val="1"/>
        <c:smooth val="0"/>
        <c:axId val="-141132384"/>
        <c:axId val="-141139456"/>
      </c:lineChart>
      <c:catAx>
        <c:axId val="-141132384"/>
        <c:scaling>
          <c:orientation val="minMax"/>
        </c:scaling>
        <c:delete val="0"/>
        <c:axPos val="b"/>
        <c:numFmt formatCode="General" sourceLinked="1"/>
        <c:majorTickMark val="out"/>
        <c:minorTickMark val="none"/>
        <c:tickLblPos val="nextTo"/>
        <c:crossAx val="-141139456"/>
        <c:crosses val="autoZero"/>
        <c:auto val="1"/>
        <c:lblAlgn val="ctr"/>
        <c:lblOffset val="100"/>
        <c:noMultiLvlLbl val="0"/>
      </c:catAx>
      <c:valAx>
        <c:axId val="-141139456"/>
        <c:scaling>
          <c:orientation val="minMax"/>
        </c:scaling>
        <c:delete val="0"/>
        <c:axPos val="l"/>
        <c:majorGridlines/>
        <c:title>
          <c:tx>
            <c:rich>
              <a:bodyPr rot="-5400000" vert="horz"/>
              <a:lstStyle/>
              <a:p>
                <a:pPr>
                  <a:defRPr/>
                </a:pPr>
                <a:r>
                  <a:rPr lang="en-AU"/>
                  <a:t>$ 000s</a:t>
                </a:r>
              </a:p>
            </c:rich>
          </c:tx>
          <c:layout/>
          <c:overlay val="0"/>
        </c:title>
        <c:numFmt formatCode="General" sourceLinked="1"/>
        <c:majorTickMark val="out"/>
        <c:minorTickMark val="none"/>
        <c:tickLblPos val="nextTo"/>
        <c:crossAx val="-141132384"/>
        <c:crosses val="autoZero"/>
        <c:crossBetween val="between"/>
      </c:valAx>
      <c:catAx>
        <c:axId val="-141137280"/>
        <c:scaling>
          <c:orientation val="minMax"/>
        </c:scaling>
        <c:delete val="1"/>
        <c:axPos val="b"/>
        <c:numFmt formatCode="General" sourceLinked="1"/>
        <c:majorTickMark val="out"/>
        <c:minorTickMark val="none"/>
        <c:tickLblPos val="nextTo"/>
        <c:crossAx val="-141132928"/>
        <c:crosses val="autoZero"/>
        <c:auto val="1"/>
        <c:lblAlgn val="ctr"/>
        <c:lblOffset val="100"/>
        <c:noMultiLvlLbl val="0"/>
      </c:catAx>
      <c:valAx>
        <c:axId val="-141132928"/>
        <c:scaling>
          <c:orientation val="minMax"/>
        </c:scaling>
        <c:delete val="0"/>
        <c:axPos val="r"/>
        <c:numFmt formatCode="#,##0" sourceLinked="0"/>
        <c:majorTickMark val="out"/>
        <c:minorTickMark val="none"/>
        <c:tickLblPos val="nextTo"/>
        <c:crossAx val="-141137280"/>
        <c:crosses val="max"/>
        <c:crossBetween val="between"/>
        <c:dispUnits>
          <c:builtInUnit val="millions"/>
          <c:dispUnitsLbl>
            <c:layout>
              <c:manualLayout>
                <c:xMode val="edge"/>
                <c:yMode val="edge"/>
                <c:x val="0.97282387958877781"/>
                <c:y val="0.23873218727240247"/>
              </c:manualLayout>
            </c:layout>
          </c:dispUnitsLbl>
        </c:dispUnits>
      </c:valAx>
    </c:plotArea>
    <c:legend>
      <c:legendPos val="b"/>
      <c:layout>
        <c:manualLayout>
          <c:xMode val="edge"/>
          <c:yMode val="edge"/>
          <c:x val="0"/>
          <c:y val="0.80397658407882266"/>
          <c:w val="0.99081913688402901"/>
          <c:h val="0.17529785216638494"/>
        </c:manualLayout>
      </c:layout>
      <c:overlay val="0"/>
    </c:legend>
    <c:plotVisOnly val="1"/>
    <c:dispBlanksAs val="gap"/>
    <c:showDLblsOverMax val="0"/>
  </c:chart>
  <c:spPr>
    <a:ln>
      <a:solidFill>
        <a:schemeClr val="bg1">
          <a:lumMod val="95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23984302281712E-2"/>
          <c:y val="0"/>
          <c:w val="0.95573997233748276"/>
          <c:h val="0.79274776699424199"/>
        </c:manualLayout>
      </c:layout>
      <c:barChart>
        <c:barDir val="col"/>
        <c:grouping val="clustered"/>
        <c:varyColors val="0"/>
        <c:ser>
          <c:idx val="0"/>
          <c:order val="0"/>
          <c:spPr>
            <a:solidFill>
              <a:srgbClr val="376092"/>
            </a:solidFill>
            <a:ln>
              <a:noFill/>
            </a:ln>
            <a:effectLst/>
          </c:spPr>
          <c:invertIfNegative val="1"/>
          <c:dPt>
            <c:idx val="0"/>
            <c:invertIfNegative val="1"/>
            <c:bubble3D val="0"/>
            <c:spPr>
              <a:solidFill>
                <a:schemeClr val="accent4">
                  <a:lumMod val="60000"/>
                  <a:lumOff val="40000"/>
                </a:schemeClr>
              </a:solidFill>
              <a:ln>
                <a:noFill/>
              </a:ln>
              <a:effectLst/>
            </c:spPr>
          </c:dPt>
          <c:dPt>
            <c:idx val="1"/>
            <c:invertIfNegative val="1"/>
            <c:bubble3D val="0"/>
            <c:spPr>
              <a:solidFill>
                <a:schemeClr val="accent4">
                  <a:lumMod val="60000"/>
                  <a:lumOff val="40000"/>
                </a:schemeClr>
              </a:solidFill>
              <a:ln>
                <a:noFill/>
              </a:ln>
              <a:effectLst/>
            </c:spPr>
          </c:dPt>
          <c:dPt>
            <c:idx val="2"/>
            <c:invertIfNegative val="1"/>
            <c:bubble3D val="0"/>
            <c:spPr>
              <a:solidFill>
                <a:schemeClr val="accent4">
                  <a:lumMod val="60000"/>
                  <a:lumOff val="40000"/>
                </a:schemeClr>
              </a:solidFill>
              <a:ln>
                <a:noFill/>
              </a:ln>
              <a:effectLst/>
            </c:spPr>
          </c:dPt>
          <c:dPt>
            <c:idx val="3"/>
            <c:invertIfNegative val="1"/>
            <c:bubble3D val="0"/>
            <c:spPr>
              <a:solidFill>
                <a:schemeClr val="accent4">
                  <a:lumMod val="60000"/>
                  <a:lumOff val="40000"/>
                </a:schemeClr>
              </a:solidFill>
              <a:ln>
                <a:noFill/>
              </a:ln>
              <a:effectLst/>
            </c:spPr>
          </c:dPt>
          <c:dPt>
            <c:idx val="4"/>
            <c:invertIfNegative val="1"/>
            <c:bubble3D val="0"/>
            <c:spPr>
              <a:solidFill>
                <a:schemeClr val="accent4">
                  <a:lumMod val="60000"/>
                  <a:lumOff val="40000"/>
                </a:schemeClr>
              </a:solidFill>
              <a:ln>
                <a:noFill/>
              </a:ln>
              <a:effectLst/>
            </c:spPr>
          </c:dPt>
          <c:dPt>
            <c:idx val="5"/>
            <c:invertIfNegative val="1"/>
            <c:bubble3D val="0"/>
            <c:spPr>
              <a:solidFill>
                <a:schemeClr val="accent4">
                  <a:lumMod val="60000"/>
                  <a:lumOff val="40000"/>
                </a:schemeClr>
              </a:solidFill>
              <a:ln>
                <a:noFill/>
              </a:ln>
              <a:effectLst/>
            </c:spPr>
          </c:dPt>
          <c:dPt>
            <c:idx val="6"/>
            <c:invertIfNegative val="1"/>
            <c:bubble3D val="0"/>
            <c:spPr>
              <a:solidFill>
                <a:schemeClr val="accent4">
                  <a:lumMod val="60000"/>
                  <a:lumOff val="40000"/>
                </a:schemeClr>
              </a:solidFill>
              <a:ln>
                <a:noFill/>
              </a:ln>
              <a:effectLst/>
            </c:spPr>
          </c:dPt>
          <c:dPt>
            <c:idx val="7"/>
            <c:invertIfNegative val="1"/>
            <c:bubble3D val="0"/>
            <c:spPr>
              <a:solidFill>
                <a:schemeClr val="accent4">
                  <a:lumMod val="60000"/>
                  <a:lumOff val="40000"/>
                </a:schemeClr>
              </a:solidFill>
              <a:ln>
                <a:noFill/>
              </a:ln>
              <a:effectLst/>
            </c:spPr>
          </c:dPt>
          <c:dPt>
            <c:idx val="8"/>
            <c:invertIfNegative val="1"/>
            <c:bubble3D val="0"/>
            <c:spPr>
              <a:solidFill>
                <a:schemeClr val="accent4">
                  <a:lumMod val="60000"/>
                  <a:lumOff val="40000"/>
                </a:schemeClr>
              </a:solidFill>
              <a:ln>
                <a:noFill/>
              </a:ln>
              <a:effectLst/>
            </c:spPr>
          </c:dPt>
          <c:dPt>
            <c:idx val="9"/>
            <c:invertIfNegative val="1"/>
            <c:bubble3D val="0"/>
            <c:spPr>
              <a:solidFill>
                <a:schemeClr val="accent4">
                  <a:lumMod val="60000"/>
                  <a:lumOff val="40000"/>
                </a:schemeClr>
              </a:solidFill>
              <a:ln>
                <a:noFill/>
              </a:ln>
              <a:effectLst/>
            </c:spPr>
          </c:dPt>
          <c:dPt>
            <c:idx val="10"/>
            <c:invertIfNegative val="1"/>
            <c:bubble3D val="0"/>
            <c:spPr>
              <a:solidFill>
                <a:schemeClr val="accent4">
                  <a:lumMod val="60000"/>
                  <a:lumOff val="40000"/>
                </a:schemeClr>
              </a:solidFill>
              <a:ln>
                <a:noFill/>
              </a:ln>
              <a:effectLst/>
            </c:spPr>
          </c:dPt>
          <c:dPt>
            <c:idx val="11"/>
            <c:invertIfNegative val="1"/>
            <c:bubble3D val="0"/>
            <c:spPr>
              <a:solidFill>
                <a:schemeClr val="accent4">
                  <a:lumMod val="60000"/>
                  <a:lumOff val="40000"/>
                </a:schemeClr>
              </a:solidFill>
              <a:ln>
                <a:noFill/>
              </a:ln>
              <a:effectLst/>
            </c:spPr>
          </c:dPt>
          <c:cat>
            <c:strRef>
              <c:f>Calc!$F$270:$Q$270</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Calc!$F$282:$Q$282</c:f>
              <c:numCache>
                <c:formatCode>General</c:formatCode>
                <c:ptCount val="12"/>
                <c:pt idx="0">
                  <c:v>-1</c:v>
                </c:pt>
                <c:pt idx="1">
                  <c:v>-3</c:v>
                </c:pt>
                <c:pt idx="2">
                  <c:v>15</c:v>
                </c:pt>
                <c:pt idx="3">
                  <c:v>-5</c:v>
                </c:pt>
                <c:pt idx="4">
                  <c:v>10</c:v>
                </c:pt>
                <c:pt idx="5">
                  <c:v>-25</c:v>
                </c:pt>
                <c:pt idx="6">
                  <c:v>-3</c:v>
                </c:pt>
                <c:pt idx="7">
                  <c:v>14</c:v>
                </c:pt>
                <c:pt idx="8">
                  <c:v>-6</c:v>
                </c:pt>
                <c:pt idx="9">
                  <c:v>13</c:v>
                </c:pt>
                <c:pt idx="10">
                  <c:v>-11</c:v>
                </c:pt>
                <c:pt idx="11">
                  <c:v>6</c:v>
                </c:pt>
              </c:numCache>
            </c:numRef>
          </c:val>
          <c:extLst xmlns:c16r2="http://schemas.microsoft.com/office/drawing/2015/06/chart">
            <c:ext xmlns:c16="http://schemas.microsoft.com/office/drawing/2014/chart" uri="{C3380CC4-5D6E-409C-BE32-E72D297353CC}">
              <c16:uniqueId val="{00000000-83A6-42DF-8706-4AA87A1A378B}"/>
            </c:ext>
            <c:ext xmlns:c14="http://schemas.microsoft.com/office/drawing/2007/8/2/chart" uri="{6F2FDCE9-48DA-4B69-8628-5D25D57E5C99}">
              <c14:invertSolidFillFmt>
                <c14:spPr xmlns:c14="http://schemas.microsoft.com/office/drawing/2007/8/2/chart">
                  <a:solidFill>
                    <a:srgbClr val="953735"/>
                  </a:solidFill>
                  <a:ln>
                    <a:noFill/>
                  </a:ln>
                  <a:effectLst/>
                </c14:spPr>
              </c14:invertSolidFillFmt>
            </c:ext>
          </c:extLst>
        </c:ser>
        <c:dLbls>
          <c:showLegendKey val="0"/>
          <c:showVal val="0"/>
          <c:showCatName val="0"/>
          <c:showSerName val="0"/>
          <c:showPercent val="0"/>
          <c:showBubbleSize val="0"/>
        </c:dLbls>
        <c:gapWidth val="21"/>
        <c:overlap val="-27"/>
        <c:axId val="-141134560"/>
        <c:axId val="-141125312"/>
      </c:barChart>
      <c:catAx>
        <c:axId val="-141134560"/>
        <c:scaling>
          <c:orientation val="minMax"/>
        </c:scaling>
        <c:delete val="0"/>
        <c:axPos val="b"/>
        <c:numFmt formatCode="General" sourceLinked="1"/>
        <c:majorTickMark val="none"/>
        <c:minorTickMark val="none"/>
        <c:tickLblPos val="low"/>
        <c:txPr>
          <a:bodyPr/>
          <a:lstStyle/>
          <a:p>
            <a:pPr>
              <a:defRPr sz="900">
                <a:solidFill>
                  <a:schemeClr val="tx1">
                    <a:lumMod val="65000"/>
                    <a:lumOff val="35000"/>
                  </a:schemeClr>
                </a:solidFill>
              </a:defRPr>
            </a:pPr>
            <a:endParaRPr lang="en-US"/>
          </a:p>
        </c:txPr>
        <c:crossAx val="-141125312"/>
        <c:crosses val="autoZero"/>
        <c:auto val="1"/>
        <c:lblAlgn val="ctr"/>
        <c:lblOffset val="100"/>
        <c:noMultiLvlLbl val="0"/>
      </c:catAx>
      <c:valAx>
        <c:axId val="-141125312"/>
        <c:scaling>
          <c:orientation val="minMax"/>
        </c:scaling>
        <c:delete val="1"/>
        <c:axPos val="l"/>
        <c:numFmt formatCode="General" sourceLinked="1"/>
        <c:majorTickMark val="none"/>
        <c:minorTickMark val="none"/>
        <c:tickLblPos val="nextTo"/>
        <c:crossAx val="-1411345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87659421517309E-2"/>
          <c:y val="5.9990297181593502E-2"/>
          <c:w val="0.97901234057848274"/>
          <c:h val="0.67750874435139263"/>
        </c:manualLayout>
      </c:layout>
      <c:barChart>
        <c:barDir val="col"/>
        <c:grouping val="clustered"/>
        <c:varyColors val="0"/>
        <c:ser>
          <c:idx val="0"/>
          <c:order val="0"/>
          <c:tx>
            <c:strRef>
              <c:f>Calc!$D$2</c:f>
              <c:strCache>
                <c:ptCount val="1"/>
                <c:pt idx="0">
                  <c:v>Country</c:v>
                </c:pt>
              </c:strCache>
            </c:strRef>
          </c:tx>
          <c:spPr>
            <a:solidFill>
              <a:schemeClr val="accent2">
                <a:lumMod val="60000"/>
                <a:lumOff val="40000"/>
              </a:schemeClr>
            </a:solidFill>
            <a:ln>
              <a:noFill/>
            </a:ln>
            <a:effectLst/>
          </c:spPr>
          <c:invertIfNegative val="0"/>
          <c:cat>
            <c:strRef>
              <c:f>Calc!$E$28:$P$28</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Calc!$E$13:$P$13</c:f>
              <c:numCache>
                <c:formatCode>_-* #,##0_-;\-* #,##0_-;_-* "-"??_-;_-@_-</c:formatCode>
                <c:ptCount val="12"/>
                <c:pt idx="0">
                  <c:v>17557905.600000001</c:v>
                </c:pt>
                <c:pt idx="1">
                  <c:v>15988348.800000001</c:v>
                </c:pt>
                <c:pt idx="2">
                  <c:v>15506457.6</c:v>
                </c:pt>
                <c:pt idx="3">
                  <c:v>15197491.200000001</c:v>
                </c:pt>
                <c:pt idx="4">
                  <c:v>16013302.4</c:v>
                </c:pt>
                <c:pt idx="5">
                  <c:v>16046443.199999999</c:v>
                </c:pt>
                <c:pt idx="6">
                  <c:v>17190296</c:v>
                </c:pt>
                <c:pt idx="7">
                  <c:v>17303875.199999999</c:v>
                </c:pt>
                <c:pt idx="8">
                  <c:v>17158257.600000001</c:v>
                </c:pt>
                <c:pt idx="9">
                  <c:v>16670400</c:v>
                </c:pt>
                <c:pt idx="10">
                  <c:v>#N/A</c:v>
                </c:pt>
                <c:pt idx="11">
                  <c:v>#N/A</c:v>
                </c:pt>
              </c:numCache>
            </c:numRef>
          </c:val>
          <c:extLst xmlns:c16r2="http://schemas.microsoft.com/office/drawing/2015/06/chart">
            <c:ext xmlns:c16="http://schemas.microsoft.com/office/drawing/2014/chart" uri="{C3380CC4-5D6E-409C-BE32-E72D297353CC}">
              <c16:uniqueId val="{00000000-7759-4D81-B11A-A21554340CCF}"/>
            </c:ext>
          </c:extLst>
        </c:ser>
        <c:dLbls>
          <c:showLegendKey val="0"/>
          <c:showVal val="0"/>
          <c:showCatName val="0"/>
          <c:showSerName val="0"/>
          <c:showPercent val="0"/>
          <c:showBubbleSize val="0"/>
        </c:dLbls>
        <c:gapWidth val="20"/>
        <c:overlap val="100"/>
        <c:axId val="-141125856"/>
        <c:axId val="-141136192"/>
      </c:barChart>
      <c:lineChart>
        <c:grouping val="standard"/>
        <c:varyColors val="0"/>
        <c:ser>
          <c:idx val="1"/>
          <c:order val="1"/>
          <c:tx>
            <c:strRef>
              <c:f>Calc!$D$28</c:f>
              <c:strCache>
                <c:ptCount val="1"/>
                <c:pt idx="0">
                  <c:v>Country</c:v>
                </c:pt>
              </c:strCache>
            </c:strRef>
          </c:tx>
          <c:spPr>
            <a:ln w="31750" cap="rnd">
              <a:solidFill>
                <a:schemeClr val="accent4">
                  <a:lumMod val="75000"/>
                </a:schemeClr>
              </a:solidFill>
              <a:round/>
              <a:tailEnd type="triangle" w="lg" len="lg"/>
            </a:ln>
            <a:effectLst/>
          </c:spPr>
          <c:marker>
            <c:symbol val="none"/>
          </c:marker>
          <c:val>
            <c:numRef>
              <c:f>Calc!$E$39:$P$39</c:f>
              <c:numCache>
                <c:formatCode>_-* #,##0_-;\-* #,##0_-;_-* "-"??_-;_-@_-</c:formatCode>
                <c:ptCount val="12"/>
                <c:pt idx="0">
                  <c:v>5984214.5999999996</c:v>
                </c:pt>
                <c:pt idx="1">
                  <c:v>6732550.7999999998</c:v>
                </c:pt>
                <c:pt idx="2">
                  <c:v>5835531.5999999996</c:v>
                </c:pt>
                <c:pt idx="3">
                  <c:v>6491561.4000000004</c:v>
                </c:pt>
                <c:pt idx="4">
                  <c:v>6696946.7999999998</c:v>
                </c:pt>
                <c:pt idx="5">
                  <c:v>6622716.5999999996</c:v>
                </c:pt>
                <c:pt idx="6">
                  <c:v>7483861</c:v>
                </c:pt>
                <c:pt idx="7">
                  <c:v>6188953.2000000002</c:v>
                </c:pt>
                <c:pt idx="8">
                  <c:v>5634346.5999999996</c:v>
                </c:pt>
                <c:pt idx="9">
                  <c:v>6251400</c:v>
                </c:pt>
                <c:pt idx="10">
                  <c:v>#N/A</c:v>
                </c:pt>
                <c:pt idx="11">
                  <c:v>#N/A</c:v>
                </c:pt>
              </c:numCache>
            </c:numRef>
          </c:val>
          <c:smooth val="1"/>
          <c:extLst xmlns:c16r2="http://schemas.microsoft.com/office/drawing/2015/06/chart">
            <c:ext xmlns:c16="http://schemas.microsoft.com/office/drawing/2014/chart" uri="{C3380CC4-5D6E-409C-BE32-E72D297353CC}">
              <c16:uniqueId val="{00000001-7759-4D81-B11A-A21554340CCF}"/>
            </c:ext>
          </c:extLst>
        </c:ser>
        <c:dLbls>
          <c:showLegendKey val="0"/>
          <c:showVal val="0"/>
          <c:showCatName val="0"/>
          <c:showSerName val="0"/>
          <c:showPercent val="0"/>
          <c:showBubbleSize val="0"/>
        </c:dLbls>
        <c:marker val="1"/>
        <c:smooth val="0"/>
        <c:axId val="-141134016"/>
        <c:axId val="-141136736"/>
      </c:lineChart>
      <c:catAx>
        <c:axId val="-141125856"/>
        <c:scaling>
          <c:orientation val="minMax"/>
        </c:scaling>
        <c:delete val="0"/>
        <c:axPos val="b"/>
        <c:numFmt formatCode="General" sourceLinked="1"/>
        <c:majorTickMark val="none"/>
        <c:minorTickMark val="none"/>
        <c:tickLblPos val="nextTo"/>
        <c:txPr>
          <a:bodyPr/>
          <a:lstStyle/>
          <a:p>
            <a:pPr>
              <a:defRPr>
                <a:solidFill>
                  <a:schemeClr val="tx1">
                    <a:lumMod val="65000"/>
                    <a:lumOff val="35000"/>
                  </a:schemeClr>
                </a:solidFill>
              </a:defRPr>
            </a:pPr>
            <a:endParaRPr lang="en-US"/>
          </a:p>
        </c:txPr>
        <c:crossAx val="-141136192"/>
        <c:crosses val="autoZero"/>
        <c:auto val="1"/>
        <c:lblAlgn val="ctr"/>
        <c:lblOffset val="100"/>
        <c:noMultiLvlLbl val="0"/>
      </c:catAx>
      <c:valAx>
        <c:axId val="-141136192"/>
        <c:scaling>
          <c:orientation val="minMax"/>
        </c:scaling>
        <c:delete val="1"/>
        <c:axPos val="l"/>
        <c:numFmt formatCode="_-* #,##0_-;\-* #,##0_-;_-* &quot;-&quot;??_-;_-@_-" sourceLinked="1"/>
        <c:majorTickMark val="none"/>
        <c:minorTickMark val="none"/>
        <c:tickLblPos val="nextTo"/>
        <c:crossAx val="-141125856"/>
        <c:crosses val="autoZero"/>
        <c:crossBetween val="between"/>
      </c:valAx>
      <c:valAx>
        <c:axId val="-141136736"/>
        <c:scaling>
          <c:orientation val="minMax"/>
        </c:scaling>
        <c:delete val="1"/>
        <c:axPos val="r"/>
        <c:numFmt formatCode="_-* #,##0_-;\-* #,##0_-;_-* &quot;-&quot;??_-;_-@_-" sourceLinked="1"/>
        <c:majorTickMark val="out"/>
        <c:minorTickMark val="none"/>
        <c:tickLblPos val="nextTo"/>
        <c:crossAx val="-141134016"/>
        <c:crosses val="max"/>
        <c:crossBetween val="between"/>
      </c:valAx>
      <c:catAx>
        <c:axId val="-141134016"/>
        <c:scaling>
          <c:orientation val="minMax"/>
        </c:scaling>
        <c:delete val="1"/>
        <c:axPos val="b"/>
        <c:majorTickMark val="out"/>
        <c:minorTickMark val="none"/>
        <c:tickLblPos val="nextTo"/>
        <c:crossAx val="-14113673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chemeClr val="accent2">
                <a:lumMod val="75000"/>
              </a:schemeClr>
            </a:solidFill>
            <a:ln w="25400">
              <a:solidFill>
                <a:schemeClr val="bg1"/>
              </a:solidFill>
            </a:ln>
          </c:spPr>
          <c:dPt>
            <c:idx val="0"/>
            <c:bubble3D val="0"/>
            <c:extLst xmlns:c16r2="http://schemas.microsoft.com/office/drawing/2015/06/chart">
              <c:ext xmlns:c16="http://schemas.microsoft.com/office/drawing/2014/chart" uri="{C3380CC4-5D6E-409C-BE32-E72D297353CC}">
                <c16:uniqueId val="{00000000-488C-4ED2-BD2F-6CB0C70B4E80}"/>
              </c:ext>
            </c:extLst>
          </c:dPt>
          <c:dPt>
            <c:idx val="1"/>
            <c:bubble3D val="0"/>
            <c:extLst xmlns:c16r2="http://schemas.microsoft.com/office/drawing/2015/06/chart">
              <c:ext xmlns:c16="http://schemas.microsoft.com/office/drawing/2014/chart" uri="{C3380CC4-5D6E-409C-BE32-E72D297353CC}">
                <c16:uniqueId val="{00000001-488C-4ED2-BD2F-6CB0C70B4E80}"/>
              </c:ext>
            </c:extLst>
          </c:dPt>
          <c:dPt>
            <c:idx val="2"/>
            <c:bubble3D val="0"/>
            <c:extLst xmlns:c16r2="http://schemas.microsoft.com/office/drawing/2015/06/chart">
              <c:ext xmlns:c16="http://schemas.microsoft.com/office/drawing/2014/chart" uri="{C3380CC4-5D6E-409C-BE32-E72D297353CC}">
                <c16:uniqueId val="{00000002-488C-4ED2-BD2F-6CB0C70B4E80}"/>
              </c:ext>
            </c:extLst>
          </c:dPt>
          <c:val>
            <c:numRef>
              <c:f>Calc!$G$286:$G$288</c:f>
              <c:numCache>
                <c:formatCode>0%</c:formatCode>
                <c:ptCount val="3"/>
                <c:pt idx="0">
                  <c:v>0.33</c:v>
                </c:pt>
                <c:pt idx="1">
                  <c:v>0.33</c:v>
                </c:pt>
                <c:pt idx="2">
                  <c:v>0.33</c:v>
                </c:pt>
              </c:numCache>
            </c:numRef>
          </c:val>
          <c:extLst xmlns:c16r2="http://schemas.microsoft.com/office/drawing/2015/06/chart">
            <c:ext xmlns:c16="http://schemas.microsoft.com/office/drawing/2014/chart" uri="{C3380CC4-5D6E-409C-BE32-E72D297353CC}">
              <c16:uniqueId val="{00000003-488C-4ED2-BD2F-6CB0C70B4E80}"/>
            </c:ext>
          </c:extLst>
        </c:ser>
        <c:dLbls>
          <c:showLegendKey val="0"/>
          <c:showVal val="0"/>
          <c:showCatName val="0"/>
          <c:showSerName val="0"/>
          <c:showPercent val="0"/>
          <c:showBubbleSize val="0"/>
          <c:showLeaderLines val="1"/>
        </c:dLbls>
        <c:firstSliceAng val="0"/>
        <c:holeSize val="65"/>
      </c:doughnut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chemeClr val="accent2">
                <a:lumMod val="60000"/>
                <a:lumOff val="40000"/>
              </a:schemeClr>
            </a:solidFill>
            <a:ln w="25400">
              <a:solidFill>
                <a:schemeClr val="bg1"/>
              </a:solidFill>
            </a:ln>
          </c:spPr>
          <c:dPt>
            <c:idx val="0"/>
            <c:bubble3D val="0"/>
            <c:extLst xmlns:c16r2="http://schemas.microsoft.com/office/drawing/2015/06/chart">
              <c:ext xmlns:c16="http://schemas.microsoft.com/office/drawing/2014/chart" uri="{C3380CC4-5D6E-409C-BE32-E72D297353CC}">
                <c16:uniqueId val="{00000000-B4C5-419B-8102-DB9DCD26E51E}"/>
              </c:ext>
            </c:extLst>
          </c:dPt>
          <c:dPt>
            <c:idx val="1"/>
            <c:bubble3D val="0"/>
            <c:extLst xmlns:c16r2="http://schemas.microsoft.com/office/drawing/2015/06/chart">
              <c:ext xmlns:c16="http://schemas.microsoft.com/office/drawing/2014/chart" uri="{C3380CC4-5D6E-409C-BE32-E72D297353CC}">
                <c16:uniqueId val="{00000001-B4C5-419B-8102-DB9DCD26E51E}"/>
              </c:ext>
            </c:extLst>
          </c:dPt>
          <c:dPt>
            <c:idx val="2"/>
            <c:bubble3D val="0"/>
            <c:extLst xmlns:c16r2="http://schemas.microsoft.com/office/drawing/2015/06/chart">
              <c:ext xmlns:c16="http://schemas.microsoft.com/office/drawing/2014/chart" uri="{C3380CC4-5D6E-409C-BE32-E72D297353CC}">
                <c16:uniqueId val="{00000002-B4C5-419B-8102-DB9DCD26E51E}"/>
              </c:ext>
            </c:extLst>
          </c:dPt>
          <c:val>
            <c:numRef>
              <c:f>Calc!$G$286:$G$288</c:f>
              <c:numCache>
                <c:formatCode>0%</c:formatCode>
                <c:ptCount val="3"/>
                <c:pt idx="0">
                  <c:v>0.33</c:v>
                </c:pt>
                <c:pt idx="1">
                  <c:v>0.33</c:v>
                </c:pt>
                <c:pt idx="2">
                  <c:v>0.33</c:v>
                </c:pt>
              </c:numCache>
            </c:numRef>
          </c:val>
          <c:extLst xmlns:c16r2="http://schemas.microsoft.com/office/drawing/2015/06/chart">
            <c:ext xmlns:c16="http://schemas.microsoft.com/office/drawing/2014/chart" uri="{C3380CC4-5D6E-409C-BE32-E72D297353CC}">
              <c16:uniqueId val="{00000003-B4C5-419B-8102-DB9DCD26E51E}"/>
            </c:ext>
          </c:extLst>
        </c:ser>
        <c:dLbls>
          <c:showLegendKey val="0"/>
          <c:showVal val="0"/>
          <c:showCatName val="0"/>
          <c:showSerName val="0"/>
          <c:showPercent val="0"/>
          <c:showBubbleSize val="0"/>
          <c:showLeaderLines val="1"/>
        </c:dLbls>
        <c:firstSliceAng val="0"/>
        <c:holeSize val="65"/>
      </c:doughnut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chemeClr val="accent4">
                <a:lumMod val="75000"/>
              </a:schemeClr>
            </a:solidFill>
            <a:ln w="25400">
              <a:solidFill>
                <a:schemeClr val="bg1"/>
              </a:solidFill>
            </a:ln>
          </c:spPr>
          <c:dPt>
            <c:idx val="0"/>
            <c:bubble3D val="0"/>
            <c:extLst xmlns:c16r2="http://schemas.microsoft.com/office/drawing/2015/06/chart">
              <c:ext xmlns:c16="http://schemas.microsoft.com/office/drawing/2014/chart" uri="{C3380CC4-5D6E-409C-BE32-E72D297353CC}">
                <c16:uniqueId val="{00000000-53A9-4A6D-B8E2-A9E2A4674803}"/>
              </c:ext>
            </c:extLst>
          </c:dPt>
          <c:dPt>
            <c:idx val="1"/>
            <c:bubble3D val="0"/>
            <c:extLst xmlns:c16r2="http://schemas.microsoft.com/office/drawing/2015/06/chart">
              <c:ext xmlns:c16="http://schemas.microsoft.com/office/drawing/2014/chart" uri="{C3380CC4-5D6E-409C-BE32-E72D297353CC}">
                <c16:uniqueId val="{00000001-53A9-4A6D-B8E2-A9E2A4674803}"/>
              </c:ext>
            </c:extLst>
          </c:dPt>
          <c:dPt>
            <c:idx val="2"/>
            <c:bubble3D val="0"/>
            <c:extLst xmlns:c16r2="http://schemas.microsoft.com/office/drawing/2015/06/chart">
              <c:ext xmlns:c16="http://schemas.microsoft.com/office/drawing/2014/chart" uri="{C3380CC4-5D6E-409C-BE32-E72D297353CC}">
                <c16:uniqueId val="{00000002-53A9-4A6D-B8E2-A9E2A4674803}"/>
              </c:ext>
            </c:extLst>
          </c:dPt>
          <c:val>
            <c:numRef>
              <c:f>Calc!$G$286:$G$288</c:f>
              <c:numCache>
                <c:formatCode>0%</c:formatCode>
                <c:ptCount val="3"/>
                <c:pt idx="0">
                  <c:v>0.33</c:v>
                </c:pt>
                <c:pt idx="1">
                  <c:v>0.33</c:v>
                </c:pt>
                <c:pt idx="2">
                  <c:v>0.33</c:v>
                </c:pt>
              </c:numCache>
            </c:numRef>
          </c:val>
          <c:extLst xmlns:c16r2="http://schemas.microsoft.com/office/drawing/2015/06/chart">
            <c:ext xmlns:c16="http://schemas.microsoft.com/office/drawing/2014/chart" uri="{C3380CC4-5D6E-409C-BE32-E72D297353CC}">
              <c16:uniqueId val="{00000003-53A9-4A6D-B8E2-A9E2A4674803}"/>
            </c:ext>
          </c:extLst>
        </c:ser>
        <c:dLbls>
          <c:showLegendKey val="0"/>
          <c:showVal val="0"/>
          <c:showCatName val="0"/>
          <c:showSerName val="0"/>
          <c:showPercent val="0"/>
          <c:showBubbleSize val="0"/>
          <c:showLeaderLines val="1"/>
        </c:dLbls>
        <c:firstSliceAng val="0"/>
        <c:holeSize val="65"/>
      </c:doughnut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854593175853021E-2"/>
          <c:y val="0.26887530849688562"/>
          <c:w val="0.98914540682414698"/>
          <c:h val="0.53557644846632979"/>
        </c:manualLayout>
      </c:layout>
      <c:bubbleChart>
        <c:varyColors val="0"/>
        <c:ser>
          <c:idx val="0"/>
          <c:order val="0"/>
          <c:invertIfNegative val="0"/>
          <c:dPt>
            <c:idx val="0"/>
            <c:invertIfNegative val="0"/>
            <c:bubble3D val="1"/>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2DFE-42B7-90C6-FAD32178BDF2}"/>
              </c:ext>
            </c:extLst>
          </c:dPt>
          <c:dPt>
            <c:idx val="1"/>
            <c:invertIfNegative val="0"/>
            <c:bubble3D val="1"/>
            <c:spPr>
              <a:solidFill>
                <a:schemeClr val="accent2">
                  <a:lumMod val="75000"/>
                </a:schemeClr>
              </a:solidFill>
            </c:spPr>
            <c:extLst xmlns:c16r2="http://schemas.microsoft.com/office/drawing/2015/06/chart">
              <c:ext xmlns:c16="http://schemas.microsoft.com/office/drawing/2014/chart" uri="{C3380CC4-5D6E-409C-BE32-E72D297353CC}">
                <c16:uniqueId val="{00000003-2DFE-42B7-90C6-FAD32178BDF2}"/>
              </c:ext>
            </c:extLst>
          </c:dPt>
          <c:dPt>
            <c:idx val="2"/>
            <c:invertIfNegative val="0"/>
            <c:bubble3D val="1"/>
            <c:spPr>
              <a:solidFill>
                <a:schemeClr val="accent4">
                  <a:lumMod val="75000"/>
                </a:schemeClr>
              </a:solidFill>
            </c:spPr>
            <c:extLst xmlns:c16r2="http://schemas.microsoft.com/office/drawing/2015/06/chart">
              <c:ext xmlns:c16="http://schemas.microsoft.com/office/drawing/2014/chart" uri="{C3380CC4-5D6E-409C-BE32-E72D297353CC}">
                <c16:uniqueId val="{00000005-2DFE-42B7-90C6-FAD32178BDF2}"/>
              </c:ext>
            </c:extLst>
          </c:dPt>
          <c:dPt>
            <c:idx val="3"/>
            <c:invertIfNegative val="0"/>
            <c:bubble3D val="1"/>
            <c:spPr>
              <a:solidFill>
                <a:schemeClr val="accent4">
                  <a:lumMod val="60000"/>
                  <a:lumOff val="40000"/>
                </a:schemeClr>
              </a:solidFill>
            </c:spPr>
          </c:dPt>
          <c:dPt>
            <c:idx val="4"/>
            <c:invertIfNegative val="0"/>
            <c:bubble3D val="1"/>
            <c:spPr>
              <a:solidFill>
                <a:schemeClr val="accent4">
                  <a:lumMod val="20000"/>
                  <a:lumOff val="80000"/>
                </a:schemeClr>
              </a:solidFill>
            </c:spPr>
            <c:extLst xmlns:c16r2="http://schemas.microsoft.com/office/drawing/2015/06/chart">
              <c:ext xmlns:c16="http://schemas.microsoft.com/office/drawing/2014/chart" uri="{C3380CC4-5D6E-409C-BE32-E72D297353CC}">
                <c16:uniqueId val="{00000007-2DFE-42B7-90C6-FAD32178BDF2}"/>
              </c:ext>
            </c:extLst>
          </c:dPt>
          <c:dPt>
            <c:idx val="5"/>
            <c:invertIfNegative val="0"/>
            <c:bubble3D val="1"/>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9-2DFE-42B7-90C6-FAD32178BDF2}"/>
              </c:ext>
            </c:extLst>
          </c:dPt>
          <c:dLbls>
            <c:spPr>
              <a:noFill/>
              <a:ln>
                <a:noFill/>
              </a:ln>
              <a:effectLst/>
            </c:spPr>
            <c:txPr>
              <a:bodyPr/>
              <a:lstStyle/>
              <a:p>
                <a:pPr>
                  <a:defRPr>
                    <a:solidFill>
                      <a:schemeClr val="tx1">
                        <a:lumMod val="65000"/>
                        <a:lumOff val="35000"/>
                      </a:schemeClr>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strRef>
              <c:f>Calc!$D$286:$D$290</c:f>
              <c:strCache>
                <c:ptCount val="5"/>
                <c:pt idx="0">
                  <c:v>Portugal</c:v>
                </c:pt>
                <c:pt idx="1">
                  <c:v>France</c:v>
                </c:pt>
                <c:pt idx="2">
                  <c:v>Greece</c:v>
                </c:pt>
                <c:pt idx="3">
                  <c:v>Germany</c:v>
                </c:pt>
                <c:pt idx="4">
                  <c:v>Ireland</c:v>
                </c:pt>
              </c:strCache>
            </c:strRef>
          </c:xVal>
          <c:yVal>
            <c:numRef>
              <c:f>Calc!$E$286:$E$290</c:f>
              <c:numCache>
                <c:formatCode>0.0%</c:formatCode>
                <c:ptCount val="5"/>
                <c:pt idx="0">
                  <c:v>-1.6319900000000005E-2</c:v>
                </c:pt>
                <c:pt idx="1">
                  <c:v>-8.2680000000000028E-3</c:v>
                </c:pt>
                <c:pt idx="2">
                  <c:v>6.7331999999999999E-3</c:v>
                </c:pt>
                <c:pt idx="3">
                  <c:v>1.2860700000000003E-2</c:v>
                </c:pt>
                <c:pt idx="4">
                  <c:v>1.8757299999999998E-2</c:v>
                </c:pt>
              </c:numCache>
            </c:numRef>
          </c:yVal>
          <c:bubbleSize>
            <c:numLit>
              <c:formatCode>General</c:formatCode>
              <c:ptCount val="5"/>
              <c:pt idx="0">
                <c:v>1</c:v>
              </c:pt>
              <c:pt idx="1">
                <c:v>1</c:v>
              </c:pt>
              <c:pt idx="2">
                <c:v>1</c:v>
              </c:pt>
              <c:pt idx="3">
                <c:v>1</c:v>
              </c:pt>
              <c:pt idx="4">
                <c:v>1</c:v>
              </c:pt>
            </c:numLit>
          </c:bubbleSize>
          <c:bubble3D val="1"/>
          <c:extLst xmlns:c16r2="http://schemas.microsoft.com/office/drawing/2015/06/chart">
            <c:ext xmlns:c16="http://schemas.microsoft.com/office/drawing/2014/chart" uri="{C3380CC4-5D6E-409C-BE32-E72D297353CC}">
              <c16:uniqueId val="{0000000A-2DFE-42B7-90C6-FAD32178BDF2}"/>
            </c:ext>
          </c:extLst>
        </c:ser>
        <c:dLbls>
          <c:showLegendKey val="0"/>
          <c:showVal val="0"/>
          <c:showCatName val="0"/>
          <c:showSerName val="0"/>
          <c:showPercent val="0"/>
          <c:showBubbleSize val="0"/>
        </c:dLbls>
        <c:bubbleScale val="90"/>
        <c:showNegBubbles val="0"/>
        <c:axId val="-100396112"/>
        <c:axId val="-100399376"/>
      </c:bubbleChart>
      <c:valAx>
        <c:axId val="-100396112"/>
        <c:scaling>
          <c:orientation val="minMax"/>
        </c:scaling>
        <c:delete val="1"/>
        <c:axPos val="b"/>
        <c:numFmt formatCode="General" sourceLinked="1"/>
        <c:majorTickMark val="out"/>
        <c:minorTickMark val="none"/>
        <c:tickLblPos val="nextTo"/>
        <c:crossAx val="-100399376"/>
        <c:crosses val="autoZero"/>
        <c:crossBetween val="midCat"/>
      </c:valAx>
      <c:valAx>
        <c:axId val="-100399376"/>
        <c:scaling>
          <c:orientation val="minMax"/>
        </c:scaling>
        <c:delete val="1"/>
        <c:axPos val="l"/>
        <c:numFmt formatCode="0.0%" sourceLinked="1"/>
        <c:majorTickMark val="out"/>
        <c:minorTickMark val="none"/>
        <c:tickLblPos val="nextTo"/>
        <c:crossAx val="-100396112"/>
        <c:crosses val="autoZero"/>
        <c:crossBetween val="midCat"/>
      </c:valAx>
      <c:spPr>
        <a:noFill/>
      </c:spPr>
    </c:plotArea>
    <c:legend>
      <c:legendPos val="b"/>
      <c:layout>
        <c:manualLayout>
          <c:xMode val="edge"/>
          <c:yMode val="edge"/>
          <c:x val="6.6917343888163713E-2"/>
          <c:y val="0.82222887783198884"/>
          <c:w val="0.89999999999999991"/>
          <c:h val="0.1202279938888236"/>
        </c:manualLayout>
      </c:layout>
      <c:overlay val="0"/>
      <c:txPr>
        <a:bodyPr/>
        <a:lstStyle/>
        <a:p>
          <a:pPr>
            <a:defRPr>
              <a:solidFill>
                <a:schemeClr val="tx1">
                  <a:lumMod val="50000"/>
                  <a:lumOff val="50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76159758868194E-2"/>
          <c:y val="5.1400554097404488E-2"/>
          <c:w val="0.83990488110404127"/>
          <c:h val="0.77190180639184813"/>
        </c:manualLayout>
      </c:layout>
      <c:lineChart>
        <c:grouping val="standard"/>
        <c:varyColors val="0"/>
        <c:ser>
          <c:idx val="0"/>
          <c:order val="0"/>
          <c:tx>
            <c:strRef>
              <c:f>Calc!$B$252</c:f>
              <c:strCache>
                <c:ptCount val="1"/>
                <c:pt idx="0">
                  <c:v>Market Share</c:v>
                </c:pt>
              </c:strCache>
            </c:strRef>
          </c:tx>
          <c:spPr>
            <a:ln w="31750" cmpd="thickThin">
              <a:solidFill>
                <a:schemeClr val="accent4">
                  <a:lumMod val="75000"/>
                </a:schemeClr>
              </a:solidFill>
            </a:ln>
          </c:spPr>
          <c:marker>
            <c:symbol val="none"/>
          </c:marker>
          <c:cat>
            <c:strRef>
              <c:f>Calc!$E$251:$P$251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Calc!$E$252:$P$252</c:f>
              <c:numCache>
                <c:formatCode>0.00%</c:formatCode>
                <c:ptCount val="12"/>
                <c:pt idx="0">
                  <c:v>1.7399999999999999E-2</c:v>
                </c:pt>
                <c:pt idx="1">
                  <c:v>1.6299999999999999E-2</c:v>
                </c:pt>
                <c:pt idx="2">
                  <c:v>1.9099999999999999E-2</c:v>
                </c:pt>
                <c:pt idx="3">
                  <c:v>1.3100000000000001E-2</c:v>
                </c:pt>
                <c:pt idx="4">
                  <c:v>1.7100000000000001E-2</c:v>
                </c:pt>
                <c:pt idx="5">
                  <c:v>1.35E-2</c:v>
                </c:pt>
                <c:pt idx="6">
                  <c:v>1.67E-2</c:v>
                </c:pt>
                <c:pt idx="7">
                  <c:v>1.7500000000000002E-2</c:v>
                </c:pt>
                <c:pt idx="8">
                  <c:v>1.0500000000000001E-2</c:v>
                </c:pt>
                <c:pt idx="9">
                  <c:v>1.03E-2</c:v>
                </c:pt>
                <c:pt idx="10">
                  <c:v>#N/A</c:v>
                </c:pt>
                <c:pt idx="11">
                  <c:v>#N/A</c:v>
                </c:pt>
              </c:numCache>
            </c:numRef>
          </c:val>
          <c:smooth val="1"/>
        </c:ser>
        <c:dLbls>
          <c:showLegendKey val="0"/>
          <c:showVal val="0"/>
          <c:showCatName val="0"/>
          <c:showSerName val="0"/>
          <c:showPercent val="0"/>
          <c:showBubbleSize val="0"/>
        </c:dLbls>
        <c:marker val="1"/>
        <c:smooth val="0"/>
        <c:axId val="-100392848"/>
        <c:axId val="-100390128"/>
      </c:lineChart>
      <c:lineChart>
        <c:grouping val="standard"/>
        <c:varyColors val="0"/>
        <c:ser>
          <c:idx val="1"/>
          <c:order val="1"/>
          <c:tx>
            <c:strRef>
              <c:f>Calc!$B$253</c:f>
              <c:strCache>
                <c:ptCount val="1"/>
                <c:pt idx="0">
                  <c:v>Market Cap</c:v>
                </c:pt>
              </c:strCache>
            </c:strRef>
          </c:tx>
          <c:spPr>
            <a:ln w="31750" cmpd="thickThin"/>
          </c:spPr>
          <c:marker>
            <c:symbol val="none"/>
          </c:marker>
          <c:cat>
            <c:strRef>
              <c:f>Calc!$E$251:$P$251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Calc!$E$253:$P$253</c:f>
              <c:numCache>
                <c:formatCode>#,###,\ \k</c:formatCode>
                <c:ptCount val="12"/>
                <c:pt idx="0">
                  <c:v>116547</c:v>
                </c:pt>
                <c:pt idx="1">
                  <c:v>117787</c:v>
                </c:pt>
                <c:pt idx="2">
                  <c:v>104153</c:v>
                </c:pt>
                <c:pt idx="3">
                  <c:v>113636</c:v>
                </c:pt>
                <c:pt idx="4">
                  <c:v>100452</c:v>
                </c:pt>
                <c:pt idx="5">
                  <c:v>115931</c:v>
                </c:pt>
                <c:pt idx="6">
                  <c:v>100362</c:v>
                </c:pt>
                <c:pt idx="7">
                  <c:v>114829</c:v>
                </c:pt>
                <c:pt idx="8">
                  <c:v>108058</c:v>
                </c:pt>
                <c:pt idx="9">
                  <c:v>112094</c:v>
                </c:pt>
                <c:pt idx="10">
                  <c:v>#N/A</c:v>
                </c:pt>
                <c:pt idx="11">
                  <c:v>#N/A</c:v>
                </c:pt>
              </c:numCache>
            </c:numRef>
          </c:val>
          <c:smooth val="1"/>
        </c:ser>
        <c:dLbls>
          <c:showLegendKey val="0"/>
          <c:showVal val="0"/>
          <c:showCatName val="0"/>
          <c:showSerName val="0"/>
          <c:showPercent val="0"/>
          <c:showBubbleSize val="0"/>
        </c:dLbls>
        <c:marker val="1"/>
        <c:smooth val="0"/>
        <c:axId val="-100387408"/>
        <c:axId val="-100395568"/>
      </c:lineChart>
      <c:catAx>
        <c:axId val="-100392848"/>
        <c:scaling>
          <c:orientation val="minMax"/>
        </c:scaling>
        <c:delete val="0"/>
        <c:axPos val="b"/>
        <c:numFmt formatCode="General" sourceLinked="0"/>
        <c:majorTickMark val="none"/>
        <c:minorTickMark val="none"/>
        <c:tickLblPos val="nextTo"/>
        <c:txPr>
          <a:bodyPr/>
          <a:lstStyle/>
          <a:p>
            <a:pPr>
              <a:defRPr sz="800">
                <a:solidFill>
                  <a:schemeClr val="tx1">
                    <a:lumMod val="65000"/>
                    <a:lumOff val="35000"/>
                  </a:schemeClr>
                </a:solidFill>
              </a:defRPr>
            </a:pPr>
            <a:endParaRPr lang="en-US"/>
          </a:p>
        </c:txPr>
        <c:crossAx val="-100390128"/>
        <c:crosses val="autoZero"/>
        <c:auto val="1"/>
        <c:lblAlgn val="ctr"/>
        <c:lblOffset val="100"/>
        <c:noMultiLvlLbl val="0"/>
      </c:catAx>
      <c:valAx>
        <c:axId val="-100390128"/>
        <c:scaling>
          <c:orientation val="minMax"/>
        </c:scaling>
        <c:delete val="0"/>
        <c:axPos val="l"/>
        <c:numFmt formatCode="0.0%" sourceLinked="0"/>
        <c:majorTickMark val="none"/>
        <c:minorTickMark val="none"/>
        <c:tickLblPos val="nextTo"/>
        <c:txPr>
          <a:bodyPr/>
          <a:lstStyle/>
          <a:p>
            <a:pPr>
              <a:defRPr>
                <a:solidFill>
                  <a:schemeClr val="tx1">
                    <a:lumMod val="65000"/>
                    <a:lumOff val="35000"/>
                  </a:schemeClr>
                </a:solidFill>
              </a:defRPr>
            </a:pPr>
            <a:endParaRPr lang="en-US"/>
          </a:p>
        </c:txPr>
        <c:crossAx val="-100392848"/>
        <c:crosses val="autoZero"/>
        <c:crossBetween val="between"/>
      </c:valAx>
      <c:valAx>
        <c:axId val="-100395568"/>
        <c:scaling>
          <c:orientation val="minMax"/>
        </c:scaling>
        <c:delete val="0"/>
        <c:axPos val="r"/>
        <c:numFmt formatCode="#,###,\ \k" sourceLinked="1"/>
        <c:majorTickMark val="none"/>
        <c:minorTickMark val="none"/>
        <c:tickLblPos val="nextTo"/>
        <c:txPr>
          <a:bodyPr/>
          <a:lstStyle/>
          <a:p>
            <a:pPr>
              <a:defRPr>
                <a:solidFill>
                  <a:schemeClr val="tx1">
                    <a:lumMod val="65000"/>
                    <a:lumOff val="35000"/>
                  </a:schemeClr>
                </a:solidFill>
              </a:defRPr>
            </a:pPr>
            <a:endParaRPr lang="en-US"/>
          </a:p>
        </c:txPr>
        <c:crossAx val="-100387408"/>
        <c:crosses val="max"/>
        <c:crossBetween val="between"/>
      </c:valAx>
      <c:catAx>
        <c:axId val="-100387408"/>
        <c:scaling>
          <c:orientation val="minMax"/>
        </c:scaling>
        <c:delete val="1"/>
        <c:axPos val="b"/>
        <c:numFmt formatCode="General" sourceLinked="1"/>
        <c:majorTickMark val="out"/>
        <c:minorTickMark val="none"/>
        <c:tickLblPos val="nextTo"/>
        <c:crossAx val="-100395568"/>
        <c:crosses val="autoZero"/>
        <c:auto val="1"/>
        <c:lblAlgn val="ctr"/>
        <c:lblOffset val="100"/>
        <c:noMultiLvlLbl val="0"/>
      </c:catAx>
      <c:spPr>
        <a:noFill/>
      </c:spPr>
    </c:plotArea>
    <c:legend>
      <c:legendPos val="r"/>
      <c:layout>
        <c:manualLayout>
          <c:xMode val="edge"/>
          <c:yMode val="edge"/>
          <c:x val="8.8334003528303728E-2"/>
          <c:y val="0.69585795893160418"/>
          <c:w val="0.30880375387247172"/>
          <c:h val="0.12037548247645517"/>
        </c:manualLayout>
      </c:layout>
      <c:overlay val="0"/>
      <c:txPr>
        <a:bodyPr/>
        <a:lstStyle/>
        <a:p>
          <a:pPr>
            <a:defRPr>
              <a:solidFill>
                <a:schemeClr val="tx1">
                  <a:lumMod val="65000"/>
                  <a:lumOff val="35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List!$H$2" fmlaRange="List!$G$2:$G$3" noThreeD="1" sel="2" val="0"/>
</file>

<file path=xl/ctrlProps/ctrlProp2.xml><?xml version="1.0" encoding="utf-8"?>
<formControlPr xmlns="http://schemas.microsoft.com/office/spreadsheetml/2009/9/main" objectType="Drop" dropStyle="combo" dx="16" fmlaLink="List!$D$2" fmlaRange="List!$B$2:$B$13" noThreeD="1" sel="10" val="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image" Target="../media/image7.png"/><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image" Target="../media/image6.png"/><Relationship Id="rId2" Type="http://schemas.openxmlformats.org/officeDocument/2006/relationships/chart" Target="../charts/chart3.xml"/><Relationship Id="rId16" Type="http://schemas.openxmlformats.org/officeDocument/2006/relationships/chart" Target="../charts/chart1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image" Target="../media/image5.png"/><Relationship Id="rId5" Type="http://schemas.openxmlformats.org/officeDocument/2006/relationships/chart" Target="../charts/chart6.xml"/><Relationship Id="rId15" Type="http://schemas.openxmlformats.org/officeDocument/2006/relationships/chart" Target="../charts/chart10.xml"/><Relationship Id="rId10" Type="http://schemas.openxmlformats.org/officeDocument/2006/relationships/image" Target="../media/image4.png"/><Relationship Id="rId4" Type="http://schemas.openxmlformats.org/officeDocument/2006/relationships/chart" Target="../charts/chart5.xml"/><Relationship Id="rId9" Type="http://schemas.openxmlformats.org/officeDocument/2006/relationships/image" Target="../media/image3.png"/><Relationship Id="rId1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104775</xdr:colOff>
      <xdr:row>292</xdr:row>
      <xdr:rowOff>19050</xdr:rowOff>
    </xdr:from>
    <xdr:to>
      <xdr:col>9</xdr:col>
      <xdr:colOff>241935</xdr:colOff>
      <xdr:row>292</xdr:row>
      <xdr:rowOff>156210</xdr:rowOff>
    </xdr:to>
    <xdr:sp macro="" textlink="">
      <xdr:nvSpPr>
        <xdr:cNvPr id="10" name="Oval 9">
          <a:extLst>
            <a:ext uri="{FF2B5EF4-FFF2-40B4-BE49-F238E27FC236}">
              <a16:creationId xmlns:a16="http://schemas.microsoft.com/office/drawing/2014/main" xmlns="" id="{00000000-0008-0000-0700-00000A000000}"/>
            </a:ext>
          </a:extLst>
        </xdr:cNvPr>
        <xdr:cNvSpPr/>
      </xdr:nvSpPr>
      <xdr:spPr>
        <a:xfrm>
          <a:off x="6324600" y="45739050"/>
          <a:ext cx="137160" cy="13716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533400</xdr:colOff>
      <xdr:row>292</xdr:row>
      <xdr:rowOff>19050</xdr:rowOff>
    </xdr:from>
    <xdr:to>
      <xdr:col>9</xdr:col>
      <xdr:colOff>670200</xdr:colOff>
      <xdr:row>292</xdr:row>
      <xdr:rowOff>155850</xdr:rowOff>
    </xdr:to>
    <xdr:sp macro="" textlink="">
      <xdr:nvSpPr>
        <xdr:cNvPr id="11" name="Oval 10">
          <a:extLst>
            <a:ext uri="{FF2B5EF4-FFF2-40B4-BE49-F238E27FC236}">
              <a16:creationId xmlns:a16="http://schemas.microsoft.com/office/drawing/2014/main" xmlns="" id="{00000000-0008-0000-0700-00000B000000}"/>
            </a:ext>
          </a:extLst>
        </xdr:cNvPr>
        <xdr:cNvSpPr/>
      </xdr:nvSpPr>
      <xdr:spPr>
        <a:xfrm>
          <a:off x="6753225" y="45739050"/>
          <a:ext cx="136800" cy="136800"/>
        </a:xfrm>
        <a:prstGeom prst="ellipse">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twoCellAnchor>
    <xdr:from>
      <xdr:col>9</xdr:col>
      <xdr:colOff>319088</xdr:colOff>
      <xdr:row>292</xdr:row>
      <xdr:rowOff>19050</xdr:rowOff>
    </xdr:from>
    <xdr:to>
      <xdr:col>9</xdr:col>
      <xdr:colOff>456248</xdr:colOff>
      <xdr:row>292</xdr:row>
      <xdr:rowOff>156210</xdr:rowOff>
    </xdr:to>
    <xdr:sp macro="" textlink="">
      <xdr:nvSpPr>
        <xdr:cNvPr id="12" name="Oval 11">
          <a:extLst>
            <a:ext uri="{FF2B5EF4-FFF2-40B4-BE49-F238E27FC236}">
              <a16:creationId xmlns:a16="http://schemas.microsoft.com/office/drawing/2014/main" xmlns="" id="{00000000-0008-0000-0700-00000C000000}"/>
            </a:ext>
          </a:extLst>
        </xdr:cNvPr>
        <xdr:cNvSpPr/>
      </xdr:nvSpPr>
      <xdr:spPr>
        <a:xfrm>
          <a:off x="6538913" y="45739050"/>
          <a:ext cx="137160" cy="137160"/>
        </a:xfrm>
        <a:prstGeom prst="ellipse">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361950</xdr:colOff>
      <xdr:row>232</xdr:row>
      <xdr:rowOff>152400</xdr:rowOff>
    </xdr:from>
    <xdr:to>
      <xdr:col>26</xdr:col>
      <xdr:colOff>330574</xdr:colOff>
      <xdr:row>237</xdr:row>
      <xdr:rowOff>152401</xdr:rowOff>
    </xdr:to>
    <xdr:graphicFrame macro="">
      <xdr:nvGraphicFramePr>
        <xdr:cNvPr id="7" name="Chart 6">
          <a:extLst>
            <a:ext uri="{FF2B5EF4-FFF2-40B4-BE49-F238E27FC236}">
              <a16:creationId xmlns:a16="http://schemas.microsoft.com/office/drawing/2014/main" xmlns=""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5</xdr:row>
      <xdr:rowOff>19050</xdr:rowOff>
    </xdr:from>
    <xdr:to>
      <xdr:col>24</xdr:col>
      <xdr:colOff>361950</xdr:colOff>
      <xdr:row>27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9525</xdr:colOff>
      <xdr:row>27</xdr:row>
      <xdr:rowOff>133350</xdr:rowOff>
    </xdr:from>
    <xdr:ext cx="7115175" cy="952500"/>
    <mc:AlternateContent xmlns:mc="http://schemas.openxmlformats.org/markup-compatibility/2006" xmlns:a14="http://schemas.microsoft.com/office/drawing/2010/main">
      <mc:Choice Requires="a14">
        <xdr:graphicFrame macro="">
          <xdr:nvGraphicFramePr>
            <xdr:cNvPr id="15"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7648575" y="4933950"/>
              <a:ext cx="7115175" cy="952500"/>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oneCellAnchor>
  <xdr:twoCellAnchor editAs="oneCell">
    <xdr:from>
      <xdr:col>7</xdr:col>
      <xdr:colOff>38100</xdr:colOff>
      <xdr:row>1</xdr:row>
      <xdr:rowOff>95250</xdr:rowOff>
    </xdr:from>
    <xdr:to>
      <xdr:col>11</xdr:col>
      <xdr:colOff>704850</xdr:colOff>
      <xdr:row>3</xdr:row>
      <xdr:rowOff>135081</xdr:rowOff>
    </xdr:to>
    <mc:AlternateContent xmlns:mc="http://schemas.openxmlformats.org/markup-compatibility/2006" xmlns:a14="http://schemas.microsoft.com/office/drawing/2010/main">
      <mc:Choice Requires="a14">
        <xdr:graphicFrame macro="">
          <xdr:nvGraphicFramePr>
            <xdr:cNvPr id="16" name="Region 2">
              <a:extLst>
                <a:ext uri="{FF2B5EF4-FFF2-40B4-BE49-F238E27FC236}">
                  <a16:creationId xmlns:a16="http://schemas.microsoft.com/office/drawing/2014/main" xmlns="" id="{00000000-0008-0000-0800-000080010000}"/>
                </a:ext>
              </a:extLst>
            </xdr:cNvPr>
            <xdr:cNvGraphicFramePr/>
          </xdr:nvGraphicFramePr>
          <xdr:xfrm>
            <a:off x="0" y="0"/>
            <a:ext cx="0" cy="0"/>
          </xdr:xfrm>
          <a:graphic>
            <a:graphicData uri="http://schemas.microsoft.com/office/drawing/2010/slicer">
              <sle:slicer xmlns:sle="http://schemas.microsoft.com/office/drawing/2010/slicer" name="Region 2"/>
            </a:graphicData>
          </a:graphic>
        </xdr:graphicFrame>
      </mc:Choice>
      <mc:Fallback xmlns="">
        <xdr:sp macro="" textlink="">
          <xdr:nvSpPr>
            <xdr:cNvPr id="0" name=""/>
            <xdr:cNvSpPr>
              <a:spLocks noTextEdit="1"/>
            </xdr:cNvSpPr>
          </xdr:nvSpPr>
          <xdr:spPr>
            <a:xfrm>
              <a:off x="3905250" y="285750"/>
              <a:ext cx="3419475" cy="420831"/>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38100</xdr:colOff>
      <xdr:row>17</xdr:row>
      <xdr:rowOff>133350</xdr:rowOff>
    </xdr:from>
    <xdr:to>
      <xdr:col>6</xdr:col>
      <xdr:colOff>47624</xdr:colOff>
      <xdr:row>24</xdr:row>
      <xdr:rowOff>161925</xdr:rowOff>
    </xdr:to>
    <xdr:graphicFrame macro="">
      <xdr:nvGraphicFramePr>
        <xdr:cNvPr id="17" name="Chart 16">
          <a:extLst>
            <a:ext uri="{FF2B5EF4-FFF2-40B4-BE49-F238E27FC236}">
              <a16:creationId xmlns:a16="http://schemas.microsoft.com/office/drawing/2014/main" xmlns="" id="{00000000-0008-0000-0800-00008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114299</xdr:colOff>
      <xdr:row>26</xdr:row>
      <xdr:rowOff>57150</xdr:rowOff>
    </xdr:from>
    <xdr:to>
      <xdr:col>6</xdr:col>
      <xdr:colOff>19049</xdr:colOff>
      <xdr:row>33</xdr:row>
      <xdr:rowOff>76200</xdr:rowOff>
    </xdr:to>
    <xdr:graphicFrame macro="">
      <xdr:nvGraphicFramePr>
        <xdr:cNvPr id="18" name="Chart 17">
          <a:extLst>
            <a:ext uri="{FF2B5EF4-FFF2-40B4-BE49-F238E27FC236}">
              <a16:creationId xmlns:a16="http://schemas.microsoft.com/office/drawing/2014/main" xmlns="" id="{00000000-0008-0000-0800-00008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523874</xdr:colOff>
      <xdr:row>25</xdr:row>
      <xdr:rowOff>104775</xdr:rowOff>
    </xdr:from>
    <xdr:to>
      <xdr:col>10</xdr:col>
      <xdr:colOff>333375</xdr:colOff>
      <xdr:row>32</xdr:row>
      <xdr:rowOff>119062</xdr:rowOff>
    </xdr:to>
    <xdr:graphicFrame macro="">
      <xdr:nvGraphicFramePr>
        <xdr:cNvPr id="19" name="Chart 18">
          <a:extLst>
            <a:ext uri="{FF2B5EF4-FFF2-40B4-BE49-F238E27FC236}">
              <a16:creationId xmlns:a16="http://schemas.microsoft.com/office/drawing/2014/main" xmlns="" id="{00000000-0008-0000-08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142874</xdr:colOff>
      <xdr:row>25</xdr:row>
      <xdr:rowOff>104775</xdr:rowOff>
    </xdr:from>
    <xdr:to>
      <xdr:col>8</xdr:col>
      <xdr:colOff>581025</xdr:colOff>
      <xdr:row>32</xdr:row>
      <xdr:rowOff>119062</xdr:rowOff>
    </xdr:to>
    <xdr:graphicFrame macro="">
      <xdr:nvGraphicFramePr>
        <xdr:cNvPr id="20" name="Chart 19">
          <a:extLst>
            <a:ext uri="{FF2B5EF4-FFF2-40B4-BE49-F238E27FC236}">
              <a16:creationId xmlns:a16="http://schemas.microsoft.com/office/drawing/2014/main" xmlns="" id="{00000000-0008-0000-08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228598</xdr:colOff>
      <xdr:row>25</xdr:row>
      <xdr:rowOff>114300</xdr:rowOff>
    </xdr:from>
    <xdr:to>
      <xdr:col>12</xdr:col>
      <xdr:colOff>38099</xdr:colOff>
      <xdr:row>32</xdr:row>
      <xdr:rowOff>128587</xdr:rowOff>
    </xdr:to>
    <xdr:graphicFrame macro="">
      <xdr:nvGraphicFramePr>
        <xdr:cNvPr id="21" name="Chart 20">
          <a:extLst>
            <a:ext uri="{FF2B5EF4-FFF2-40B4-BE49-F238E27FC236}">
              <a16:creationId xmlns:a16="http://schemas.microsoft.com/office/drawing/2014/main" xmlns="" id="{00000000-0008-0000-08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266700</xdr:colOff>
      <xdr:row>28</xdr:row>
      <xdr:rowOff>9525</xdr:rowOff>
    </xdr:from>
    <xdr:to>
      <xdr:col>8</xdr:col>
      <xdr:colOff>438150</xdr:colOff>
      <xdr:row>30</xdr:row>
      <xdr:rowOff>85725</xdr:rowOff>
    </xdr:to>
    <xdr:sp macro="" textlink="Calc!R247">
      <xdr:nvSpPr>
        <xdr:cNvPr id="22" name="TextBox 21">
          <a:extLst>
            <a:ext uri="{FF2B5EF4-FFF2-40B4-BE49-F238E27FC236}">
              <a16:creationId xmlns:a16="http://schemas.microsoft.com/office/drawing/2014/main" xmlns="" id="{00000000-0008-0000-0800-000057000000}"/>
            </a:ext>
          </a:extLst>
        </xdr:cNvPr>
        <xdr:cNvSpPr txBox="1"/>
      </xdr:nvSpPr>
      <xdr:spPr>
        <a:xfrm>
          <a:off x="4133850" y="5114925"/>
          <a:ext cx="7524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4C38D5-52C0-4D31-BE1A-96A0AD91FF83}" type="TxLink">
            <a:rPr lang="en-US" sz="1800" b="0" i="0" u="none" strike="noStrike">
              <a:solidFill>
                <a:schemeClr val="tx1">
                  <a:lumMod val="65000"/>
                  <a:lumOff val="35000"/>
                </a:schemeClr>
              </a:solidFill>
              <a:latin typeface="Calibri"/>
            </a:rPr>
            <a:pPr/>
            <a:t>139</a:t>
          </a:fld>
          <a:endParaRPr lang="en-AU" sz="1800">
            <a:solidFill>
              <a:schemeClr val="tx1">
                <a:lumMod val="65000"/>
                <a:lumOff val="35000"/>
              </a:schemeClr>
            </a:solidFill>
          </a:endParaRPr>
        </a:p>
      </xdr:txBody>
    </xdr:sp>
    <xdr:clientData/>
  </xdr:twoCellAnchor>
  <xdr:twoCellAnchor>
    <xdr:from>
      <xdr:col>9</xdr:col>
      <xdr:colOff>142875</xdr:colOff>
      <xdr:row>28</xdr:row>
      <xdr:rowOff>28575</xdr:rowOff>
    </xdr:from>
    <xdr:to>
      <xdr:col>10</xdr:col>
      <xdr:colOff>257176</xdr:colOff>
      <xdr:row>30</xdr:row>
      <xdr:rowOff>104775</xdr:rowOff>
    </xdr:to>
    <xdr:sp macro="" textlink="Calc!R257">
      <xdr:nvSpPr>
        <xdr:cNvPr id="23" name="TextBox 22">
          <a:extLst>
            <a:ext uri="{FF2B5EF4-FFF2-40B4-BE49-F238E27FC236}">
              <a16:creationId xmlns:a16="http://schemas.microsoft.com/office/drawing/2014/main" xmlns="" id="{00000000-0008-0000-0800-000058000000}"/>
            </a:ext>
          </a:extLst>
        </xdr:cNvPr>
        <xdr:cNvSpPr txBox="1"/>
      </xdr:nvSpPr>
      <xdr:spPr>
        <a:xfrm>
          <a:off x="5314950" y="5133975"/>
          <a:ext cx="838201"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FF4B5F4-DBA6-43FA-BE1C-929A2A7DE90F}" type="TxLink">
            <a:rPr lang="en-US" sz="1800" b="0" i="0" u="none" strike="noStrike">
              <a:solidFill>
                <a:schemeClr val="tx1">
                  <a:lumMod val="65000"/>
                  <a:lumOff val="35000"/>
                </a:schemeClr>
              </a:solidFill>
              <a:latin typeface="Calibri"/>
            </a:rPr>
            <a:pPr/>
            <a:t>187</a:t>
          </a:fld>
          <a:endParaRPr lang="en-US" sz="1800" b="0" i="0" u="none" strike="noStrike">
            <a:solidFill>
              <a:schemeClr val="tx1">
                <a:lumMod val="65000"/>
                <a:lumOff val="35000"/>
              </a:schemeClr>
            </a:solidFill>
            <a:latin typeface="Calibri"/>
          </a:endParaRPr>
        </a:p>
      </xdr:txBody>
    </xdr:sp>
    <xdr:clientData/>
  </xdr:twoCellAnchor>
  <xdr:twoCellAnchor>
    <xdr:from>
      <xdr:col>10</xdr:col>
      <xdr:colOff>647700</xdr:colOff>
      <xdr:row>28</xdr:row>
      <xdr:rowOff>28575</xdr:rowOff>
    </xdr:from>
    <xdr:to>
      <xdr:col>11</xdr:col>
      <xdr:colOff>561975</xdr:colOff>
      <xdr:row>30</xdr:row>
      <xdr:rowOff>104775</xdr:rowOff>
    </xdr:to>
    <xdr:sp macro="" textlink="Calc!R258">
      <xdr:nvSpPr>
        <xdr:cNvPr id="24" name="TextBox 23">
          <a:extLst>
            <a:ext uri="{FF2B5EF4-FFF2-40B4-BE49-F238E27FC236}">
              <a16:creationId xmlns:a16="http://schemas.microsoft.com/office/drawing/2014/main" xmlns="" id="{00000000-0008-0000-0800-000059000000}"/>
            </a:ext>
          </a:extLst>
        </xdr:cNvPr>
        <xdr:cNvSpPr txBox="1"/>
      </xdr:nvSpPr>
      <xdr:spPr>
        <a:xfrm>
          <a:off x="6543675" y="5133975"/>
          <a:ext cx="6381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34BFC71-BE4D-485F-87D9-DFFA4EF82FA6}" type="TxLink">
            <a:rPr lang="en-US" sz="1800" b="0" i="0" u="none" strike="noStrike">
              <a:solidFill>
                <a:schemeClr val="tx1">
                  <a:lumMod val="65000"/>
                  <a:lumOff val="35000"/>
                </a:schemeClr>
              </a:solidFill>
              <a:latin typeface="Calibri"/>
            </a:rPr>
            <a:pPr/>
            <a:t>57</a:t>
          </a:fld>
          <a:endParaRPr lang="en-US" sz="1800" b="0" i="0" u="none" strike="noStrike">
            <a:solidFill>
              <a:schemeClr val="tx1">
                <a:lumMod val="65000"/>
                <a:lumOff val="35000"/>
              </a:schemeClr>
            </a:solidFill>
            <a:latin typeface="Calibri"/>
          </a:endParaRPr>
        </a:p>
      </xdr:txBody>
    </xdr:sp>
    <xdr:clientData/>
  </xdr:twoCellAnchor>
  <xdr:twoCellAnchor>
    <xdr:from>
      <xdr:col>10</xdr:col>
      <xdr:colOff>657225</xdr:colOff>
      <xdr:row>31</xdr:row>
      <xdr:rowOff>171450</xdr:rowOff>
    </xdr:from>
    <xdr:to>
      <xdr:col>11</xdr:col>
      <xdr:colOff>571500</xdr:colOff>
      <xdr:row>33</xdr:row>
      <xdr:rowOff>47625</xdr:rowOff>
    </xdr:to>
    <xdr:sp macro="" textlink="">
      <xdr:nvSpPr>
        <xdr:cNvPr id="25" name="TextBox 24">
          <a:extLst>
            <a:ext uri="{FF2B5EF4-FFF2-40B4-BE49-F238E27FC236}">
              <a16:creationId xmlns:a16="http://schemas.microsoft.com/office/drawing/2014/main" xmlns="" id="{00000000-0008-0000-0800-000055000000}"/>
            </a:ext>
          </a:extLst>
        </xdr:cNvPr>
        <xdr:cNvSpPr txBox="1"/>
      </xdr:nvSpPr>
      <xdr:spPr>
        <a:xfrm>
          <a:off x="6553200" y="5848350"/>
          <a:ext cx="6381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Lines</a:t>
          </a:r>
        </a:p>
      </xdr:txBody>
    </xdr:sp>
    <xdr:clientData/>
  </xdr:twoCellAnchor>
  <xdr:twoCellAnchor>
    <xdr:from>
      <xdr:col>7</xdr:col>
      <xdr:colOff>180975</xdr:colOff>
      <xdr:row>31</xdr:row>
      <xdr:rowOff>152400</xdr:rowOff>
    </xdr:from>
    <xdr:to>
      <xdr:col>8</xdr:col>
      <xdr:colOff>333375</xdr:colOff>
      <xdr:row>33</xdr:row>
      <xdr:rowOff>28575</xdr:rowOff>
    </xdr:to>
    <xdr:sp macro="" textlink="">
      <xdr:nvSpPr>
        <xdr:cNvPr id="26" name="TextBox 25">
          <a:extLst>
            <a:ext uri="{FF2B5EF4-FFF2-40B4-BE49-F238E27FC236}">
              <a16:creationId xmlns:a16="http://schemas.microsoft.com/office/drawing/2014/main" xmlns="" id="{00000000-0008-0000-0800-000053000000}"/>
            </a:ext>
          </a:extLst>
        </xdr:cNvPr>
        <xdr:cNvSpPr txBox="1"/>
      </xdr:nvSpPr>
      <xdr:spPr>
        <a:xfrm>
          <a:off x="4048125" y="5829300"/>
          <a:ext cx="733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Re</a:t>
          </a:r>
          <a:r>
            <a:rPr lang="en-US" sz="1000" b="1" i="0" u="none" strike="noStrike" baseline="0">
              <a:solidFill>
                <a:schemeClr val="tx1">
                  <a:lumMod val="65000"/>
                  <a:lumOff val="35000"/>
                </a:schemeClr>
              </a:solidFill>
              <a:latin typeface="Calibri"/>
            </a:rPr>
            <a:t> Sellers</a:t>
          </a:r>
          <a:endParaRPr lang="en-US" sz="1000" b="1" i="0" u="none" strike="noStrike">
            <a:solidFill>
              <a:schemeClr val="tx1">
                <a:lumMod val="65000"/>
                <a:lumOff val="35000"/>
              </a:schemeClr>
            </a:solidFill>
            <a:latin typeface="Calibri"/>
          </a:endParaRPr>
        </a:p>
      </xdr:txBody>
    </xdr:sp>
    <xdr:clientData/>
  </xdr:twoCellAnchor>
  <xdr:twoCellAnchor>
    <xdr:from>
      <xdr:col>9</xdr:col>
      <xdr:colOff>95250</xdr:colOff>
      <xdr:row>31</xdr:row>
      <xdr:rowOff>161925</xdr:rowOff>
    </xdr:from>
    <xdr:to>
      <xdr:col>10</xdr:col>
      <xdr:colOff>104775</xdr:colOff>
      <xdr:row>33</xdr:row>
      <xdr:rowOff>38100</xdr:rowOff>
    </xdr:to>
    <xdr:sp macro="" textlink="">
      <xdr:nvSpPr>
        <xdr:cNvPr id="27" name="TextBox 26">
          <a:extLst>
            <a:ext uri="{FF2B5EF4-FFF2-40B4-BE49-F238E27FC236}">
              <a16:creationId xmlns:a16="http://schemas.microsoft.com/office/drawing/2014/main" xmlns="" id="{00000000-0008-0000-0800-000054000000}"/>
            </a:ext>
          </a:extLst>
        </xdr:cNvPr>
        <xdr:cNvSpPr txBox="1"/>
      </xdr:nvSpPr>
      <xdr:spPr>
        <a:xfrm>
          <a:off x="5267325" y="5838825"/>
          <a:ext cx="733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Products</a:t>
          </a:r>
        </a:p>
      </xdr:txBody>
    </xdr:sp>
    <xdr:clientData/>
  </xdr:twoCellAnchor>
  <xdr:twoCellAnchor>
    <xdr:from>
      <xdr:col>23</xdr:col>
      <xdr:colOff>371475</xdr:colOff>
      <xdr:row>1</xdr:row>
      <xdr:rowOff>123825</xdr:rowOff>
    </xdr:from>
    <xdr:to>
      <xdr:col>25</xdr:col>
      <xdr:colOff>0</xdr:colOff>
      <xdr:row>3</xdr:row>
      <xdr:rowOff>66675</xdr:rowOff>
    </xdr:to>
    <xdr:sp macro="" textlink="Calc!R224">
      <xdr:nvSpPr>
        <xdr:cNvPr id="28" name="TextBox 27">
          <a:extLst>
            <a:ext uri="{FF2B5EF4-FFF2-40B4-BE49-F238E27FC236}">
              <a16:creationId xmlns:a16="http://schemas.microsoft.com/office/drawing/2014/main" xmlns="" id="{00000000-0008-0000-0800-000042000000}"/>
            </a:ext>
          </a:extLst>
        </xdr:cNvPr>
        <xdr:cNvSpPr txBox="1"/>
      </xdr:nvSpPr>
      <xdr:spPr>
        <a:xfrm>
          <a:off x="14135100" y="314325"/>
          <a:ext cx="638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3626936-03A8-4BF3-8223-80C87B7E6AAC}" type="TxLink">
            <a:rPr lang="en-US" sz="1200" b="1" i="0" u="none" strike="noStrike">
              <a:solidFill>
                <a:schemeClr val="tx1">
                  <a:lumMod val="65000"/>
                  <a:lumOff val="35000"/>
                </a:schemeClr>
              </a:solidFill>
              <a:latin typeface="Calibri"/>
            </a:rPr>
            <a:pPr/>
            <a:t>16.6%</a:t>
          </a:fld>
          <a:endParaRPr lang="en-AU" sz="1200" b="1">
            <a:solidFill>
              <a:schemeClr val="tx1">
                <a:lumMod val="65000"/>
                <a:lumOff val="35000"/>
              </a:schemeClr>
            </a:solidFill>
          </a:endParaRPr>
        </a:p>
      </xdr:txBody>
    </xdr:sp>
    <xdr:clientData/>
  </xdr:twoCellAnchor>
  <xdr:twoCellAnchor>
    <xdr:from>
      <xdr:col>21</xdr:col>
      <xdr:colOff>561975</xdr:colOff>
      <xdr:row>1</xdr:row>
      <xdr:rowOff>152400</xdr:rowOff>
    </xdr:from>
    <xdr:to>
      <xdr:col>22</xdr:col>
      <xdr:colOff>561975</xdr:colOff>
      <xdr:row>3</xdr:row>
      <xdr:rowOff>95250</xdr:rowOff>
    </xdr:to>
    <xdr:sp macro="" textlink="Calc!R210">
      <xdr:nvSpPr>
        <xdr:cNvPr id="29" name="TextBox 28">
          <a:extLst>
            <a:ext uri="{FF2B5EF4-FFF2-40B4-BE49-F238E27FC236}">
              <a16:creationId xmlns:a16="http://schemas.microsoft.com/office/drawing/2014/main" xmlns="" id="{00000000-0008-0000-0800-000043000000}"/>
            </a:ext>
          </a:extLst>
        </xdr:cNvPr>
        <xdr:cNvSpPr txBox="1"/>
      </xdr:nvSpPr>
      <xdr:spPr>
        <a:xfrm>
          <a:off x="13077825" y="342900"/>
          <a:ext cx="638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A007898-822A-414C-A47D-40C628F7DF6A}" type="TxLink">
            <a:rPr lang="en-US" sz="1200" b="1" i="0" u="none" strike="noStrike">
              <a:solidFill>
                <a:schemeClr val="tx1">
                  <a:lumMod val="65000"/>
                  <a:lumOff val="35000"/>
                </a:schemeClr>
              </a:solidFill>
              <a:latin typeface="Calibri"/>
            </a:rPr>
            <a:pPr/>
            <a:t>10.7%</a:t>
          </a:fld>
          <a:endParaRPr lang="en-AU" sz="1200" b="1">
            <a:solidFill>
              <a:schemeClr val="tx1">
                <a:lumMod val="65000"/>
                <a:lumOff val="35000"/>
              </a:schemeClr>
            </a:solidFill>
          </a:endParaRPr>
        </a:p>
      </xdr:txBody>
    </xdr:sp>
    <xdr:clientData/>
  </xdr:twoCellAnchor>
  <xdr:twoCellAnchor>
    <xdr:from>
      <xdr:col>6</xdr:col>
      <xdr:colOff>161925</xdr:colOff>
      <xdr:row>17</xdr:row>
      <xdr:rowOff>28574</xdr:rowOff>
    </xdr:from>
    <xdr:to>
      <xdr:col>12</xdr:col>
      <xdr:colOff>9525</xdr:colOff>
      <xdr:row>25</xdr:row>
      <xdr:rowOff>57149</xdr:rowOff>
    </xdr:to>
    <xdr:graphicFrame macro="">
      <xdr:nvGraphicFramePr>
        <xdr:cNvPr id="30" name="Chart 29">
          <a:extLst>
            <a:ext uri="{FF2B5EF4-FFF2-40B4-BE49-F238E27FC236}">
              <a16:creationId xmlns:a16="http://schemas.microsoft.com/office/drawing/2014/main" xmlns=""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0</xdr:row>
      <xdr:rowOff>0</xdr:rowOff>
    </xdr:from>
    <xdr:to>
      <xdr:col>2</xdr:col>
      <xdr:colOff>50007</xdr:colOff>
      <xdr:row>3</xdr:row>
      <xdr:rowOff>161925</xdr:rowOff>
    </xdr:to>
    <xdr:pic>
      <xdr:nvPicPr>
        <xdr:cNvPr id="34" name="Picture 33">
          <a:extLst>
            <a:ext uri="{FF2B5EF4-FFF2-40B4-BE49-F238E27FC236}">
              <a16:creationId xmlns:a16="http://schemas.microsoft.com/office/drawing/2014/main" xmlns="" id="{00000000-0008-0000-08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00025" y="0"/>
          <a:ext cx="812007" cy="733425"/>
        </a:xfrm>
        <a:prstGeom prst="rect">
          <a:avLst/>
        </a:prstGeom>
      </xdr:spPr>
    </xdr:pic>
    <xdr:clientData/>
  </xdr:twoCellAnchor>
  <xdr:twoCellAnchor>
    <xdr:from>
      <xdr:col>1</xdr:col>
      <xdr:colOff>619126</xdr:colOff>
      <xdr:row>2</xdr:row>
      <xdr:rowOff>28576</xdr:rowOff>
    </xdr:from>
    <xdr:to>
      <xdr:col>6</xdr:col>
      <xdr:colOff>85725</xdr:colOff>
      <xdr:row>4</xdr:row>
      <xdr:rowOff>9525</xdr:rowOff>
    </xdr:to>
    <xdr:sp macro="" textlink="">
      <xdr:nvSpPr>
        <xdr:cNvPr id="35" name="TextBox 34">
          <a:extLst>
            <a:ext uri="{FF2B5EF4-FFF2-40B4-BE49-F238E27FC236}">
              <a16:creationId xmlns:a16="http://schemas.microsoft.com/office/drawing/2014/main" xmlns="" id="{00000000-0008-0000-0800-000006000000}"/>
            </a:ext>
          </a:extLst>
        </xdr:cNvPr>
        <xdr:cNvSpPr txBox="1"/>
      </xdr:nvSpPr>
      <xdr:spPr>
        <a:xfrm>
          <a:off x="819151" y="409576"/>
          <a:ext cx="2895599"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a:solidFill>
                <a:schemeClr val="accent1">
                  <a:lumMod val="75000"/>
                </a:schemeClr>
              </a:solidFill>
            </a:rPr>
            <a:t>Financial Trends by Region</a:t>
          </a:r>
        </a:p>
      </xdr:txBody>
    </xdr:sp>
    <xdr:clientData/>
  </xdr:twoCellAnchor>
  <xdr:twoCellAnchor editAs="oneCell">
    <xdr:from>
      <xdr:col>20</xdr:col>
      <xdr:colOff>600076</xdr:colOff>
      <xdr:row>1</xdr:row>
      <xdr:rowOff>114300</xdr:rowOff>
    </xdr:from>
    <xdr:to>
      <xdr:col>21</xdr:col>
      <xdr:colOff>626214</xdr:colOff>
      <xdr:row>3</xdr:row>
      <xdr:rowOff>152197</xdr:rowOff>
    </xdr:to>
    <xdr:pic>
      <xdr:nvPicPr>
        <xdr:cNvPr id="36" name="Picture 35"/>
        <xdr:cNvPicPr>
          <a:picLocks noChangeAspect="1"/>
        </xdr:cNvPicPr>
      </xdr:nvPicPr>
      <xdr:blipFill>
        <a:blip xmlns:r="http://schemas.openxmlformats.org/officeDocument/2006/relationships" r:embed="rId9"/>
        <a:stretch>
          <a:fillRect/>
        </a:stretch>
      </xdr:blipFill>
      <xdr:spPr>
        <a:xfrm>
          <a:off x="12506326" y="304800"/>
          <a:ext cx="635738" cy="418897"/>
        </a:xfrm>
        <a:prstGeom prst="rect">
          <a:avLst/>
        </a:prstGeom>
      </xdr:spPr>
    </xdr:pic>
    <xdr:clientData/>
  </xdr:twoCellAnchor>
  <xdr:twoCellAnchor>
    <xdr:from>
      <xdr:col>8</xdr:col>
      <xdr:colOff>104775</xdr:colOff>
      <xdr:row>17</xdr:row>
      <xdr:rowOff>47625</xdr:rowOff>
    </xdr:from>
    <xdr:to>
      <xdr:col>10</xdr:col>
      <xdr:colOff>457200</xdr:colOff>
      <xdr:row>19</xdr:row>
      <xdr:rowOff>0</xdr:rowOff>
    </xdr:to>
    <xdr:sp macro="" textlink="">
      <xdr:nvSpPr>
        <xdr:cNvPr id="37" name="TextBox 36">
          <a:extLst>
            <a:ext uri="{FF2B5EF4-FFF2-40B4-BE49-F238E27FC236}">
              <a16:creationId xmlns:a16="http://schemas.microsoft.com/office/drawing/2014/main" xmlns="" id="{00000000-0008-0000-0800-000022000000}"/>
            </a:ext>
          </a:extLst>
        </xdr:cNvPr>
        <xdr:cNvSpPr txBox="1"/>
      </xdr:nvSpPr>
      <xdr:spPr>
        <a:xfrm>
          <a:off x="4552950" y="3057525"/>
          <a:ext cx="1800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solidFill>
                <a:schemeClr val="tx1">
                  <a:lumMod val="65000"/>
                  <a:lumOff val="35000"/>
                </a:schemeClr>
              </a:solidFill>
            </a:rPr>
            <a:t>Footfall Change</a:t>
          </a: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17</xdr:row>
          <xdr:rowOff>57150</xdr:rowOff>
        </xdr:from>
        <xdr:to>
          <xdr:col>8</xdr:col>
          <xdr:colOff>161925</xdr:colOff>
          <xdr:row>18</xdr:row>
          <xdr:rowOff>76200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22</xdr:col>
      <xdr:colOff>561975</xdr:colOff>
      <xdr:row>1</xdr:row>
      <xdr:rowOff>104775</xdr:rowOff>
    </xdr:from>
    <xdr:to>
      <xdr:col>23</xdr:col>
      <xdr:colOff>400050</xdr:colOff>
      <xdr:row>3</xdr:row>
      <xdr:rowOff>165428</xdr:rowOff>
    </xdr:to>
    <xdr:pic>
      <xdr:nvPicPr>
        <xdr:cNvPr id="39" name="Picture 38"/>
        <xdr:cNvPicPr>
          <a:picLocks noChangeAspect="1"/>
        </xdr:cNvPicPr>
      </xdr:nvPicPr>
      <xdr:blipFill>
        <a:blip xmlns:r="http://schemas.openxmlformats.org/officeDocument/2006/relationships" r:embed="rId10"/>
        <a:stretch>
          <a:fillRect/>
        </a:stretch>
      </xdr:blipFill>
      <xdr:spPr>
        <a:xfrm>
          <a:off x="13716000" y="295275"/>
          <a:ext cx="447675" cy="441653"/>
        </a:xfrm>
        <a:prstGeom prst="rect">
          <a:avLst/>
        </a:prstGeom>
      </xdr:spPr>
    </xdr:pic>
    <xdr:clientData/>
  </xdr:twoCellAnchor>
  <xdr:twoCellAnchor>
    <xdr:from>
      <xdr:col>23</xdr:col>
      <xdr:colOff>447675</xdr:colOff>
      <xdr:row>3</xdr:row>
      <xdr:rowOff>0</xdr:rowOff>
    </xdr:from>
    <xdr:to>
      <xdr:col>24</xdr:col>
      <xdr:colOff>342900</xdr:colOff>
      <xdr:row>4</xdr:row>
      <xdr:rowOff>66675</xdr:rowOff>
    </xdr:to>
    <xdr:sp macro="" textlink="">
      <xdr:nvSpPr>
        <xdr:cNvPr id="40" name="TextBox 39">
          <a:extLst>
            <a:ext uri="{FF2B5EF4-FFF2-40B4-BE49-F238E27FC236}">
              <a16:creationId xmlns:a16="http://schemas.microsoft.com/office/drawing/2014/main" xmlns="" id="{00000000-0008-0000-0800-000055000000}"/>
            </a:ext>
          </a:extLst>
        </xdr:cNvPr>
        <xdr:cNvSpPr txBox="1"/>
      </xdr:nvSpPr>
      <xdr:spPr>
        <a:xfrm>
          <a:off x="14211300" y="57150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ROA</a:t>
          </a:r>
        </a:p>
      </xdr:txBody>
    </xdr:sp>
    <xdr:clientData/>
  </xdr:twoCellAnchor>
  <xdr:twoCellAnchor editAs="oneCell">
    <xdr:from>
      <xdr:col>19</xdr:col>
      <xdr:colOff>38101</xdr:colOff>
      <xdr:row>1</xdr:row>
      <xdr:rowOff>129876</xdr:rowOff>
    </xdr:from>
    <xdr:to>
      <xdr:col>20</xdr:col>
      <xdr:colOff>85725</xdr:colOff>
      <xdr:row>3</xdr:row>
      <xdr:rowOff>133185</xdr:rowOff>
    </xdr:to>
    <xdr:pic>
      <xdr:nvPicPr>
        <xdr:cNvPr id="38" name="Picture 37"/>
        <xdr:cNvPicPr>
          <a:picLocks noChangeAspect="1"/>
        </xdr:cNvPicPr>
      </xdr:nvPicPr>
      <xdr:blipFill>
        <a:blip xmlns:r="http://schemas.openxmlformats.org/officeDocument/2006/relationships" r:embed="rId11"/>
        <a:stretch>
          <a:fillRect/>
        </a:stretch>
      </xdr:blipFill>
      <xdr:spPr>
        <a:xfrm>
          <a:off x="11334751" y="320376"/>
          <a:ext cx="657224" cy="384309"/>
        </a:xfrm>
        <a:prstGeom prst="rect">
          <a:avLst/>
        </a:prstGeom>
      </xdr:spPr>
    </xdr:pic>
    <xdr:clientData/>
  </xdr:twoCellAnchor>
  <xdr:twoCellAnchor>
    <xdr:from>
      <xdr:col>20</xdr:col>
      <xdr:colOff>123825</xdr:colOff>
      <xdr:row>3</xdr:row>
      <xdr:rowOff>0</xdr:rowOff>
    </xdr:from>
    <xdr:to>
      <xdr:col>21</xdr:col>
      <xdr:colOff>19050</xdr:colOff>
      <xdr:row>4</xdr:row>
      <xdr:rowOff>66675</xdr:rowOff>
    </xdr:to>
    <xdr:sp macro="" textlink="">
      <xdr:nvSpPr>
        <xdr:cNvPr id="42" name="TextBox 41">
          <a:extLst>
            <a:ext uri="{FF2B5EF4-FFF2-40B4-BE49-F238E27FC236}">
              <a16:creationId xmlns:a16="http://schemas.microsoft.com/office/drawing/2014/main" xmlns="" id="{00000000-0008-0000-0800-000055000000}"/>
            </a:ext>
          </a:extLst>
        </xdr:cNvPr>
        <xdr:cNvSpPr txBox="1"/>
      </xdr:nvSpPr>
      <xdr:spPr>
        <a:xfrm>
          <a:off x="12030075" y="57150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Staff</a:t>
          </a:r>
        </a:p>
      </xdr:txBody>
    </xdr:sp>
    <xdr:clientData/>
  </xdr:twoCellAnchor>
  <xdr:twoCellAnchor>
    <xdr:from>
      <xdr:col>20</xdr:col>
      <xdr:colOff>85725</xdr:colOff>
      <xdr:row>1</xdr:row>
      <xdr:rowOff>161925</xdr:rowOff>
    </xdr:from>
    <xdr:to>
      <xdr:col>21</xdr:col>
      <xdr:colOff>76201</xdr:colOff>
      <xdr:row>3</xdr:row>
      <xdr:rowOff>104775</xdr:rowOff>
    </xdr:to>
    <xdr:sp macro="" textlink="Calc!R267">
      <xdr:nvSpPr>
        <xdr:cNvPr id="43" name="TextBox 42">
          <a:extLst>
            <a:ext uri="{FF2B5EF4-FFF2-40B4-BE49-F238E27FC236}">
              <a16:creationId xmlns:a16="http://schemas.microsoft.com/office/drawing/2014/main" xmlns="" id="{00000000-0008-0000-0800-000025000000}"/>
            </a:ext>
          </a:extLst>
        </xdr:cNvPr>
        <xdr:cNvSpPr txBox="1"/>
      </xdr:nvSpPr>
      <xdr:spPr>
        <a:xfrm>
          <a:off x="11991975" y="352425"/>
          <a:ext cx="60007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A25EABA-F686-4108-8FD7-BB2A025074E5}" type="TxLink">
            <a:rPr lang="en-US" sz="1200" b="1" i="0" u="none" strike="noStrike">
              <a:solidFill>
                <a:schemeClr val="tx1">
                  <a:lumMod val="65000"/>
                  <a:lumOff val="35000"/>
                </a:schemeClr>
              </a:solidFill>
              <a:latin typeface="Calibri"/>
            </a:rPr>
            <a:pPr/>
            <a:t> 453 </a:t>
          </a:fld>
          <a:endParaRPr lang="en-AU" sz="1200" b="1">
            <a:solidFill>
              <a:schemeClr val="tx1">
                <a:lumMod val="65000"/>
                <a:lumOff val="35000"/>
              </a:schemeClr>
            </a:solidFill>
          </a:endParaRPr>
        </a:p>
      </xdr:txBody>
    </xdr:sp>
    <xdr:clientData/>
  </xdr:twoCellAnchor>
  <xdr:twoCellAnchor>
    <xdr:from>
      <xdr:col>18</xdr:col>
      <xdr:colOff>38100</xdr:colOff>
      <xdr:row>1</xdr:row>
      <xdr:rowOff>171450</xdr:rowOff>
    </xdr:from>
    <xdr:to>
      <xdr:col>18</xdr:col>
      <xdr:colOff>533400</xdr:colOff>
      <xdr:row>3</xdr:row>
      <xdr:rowOff>114300</xdr:rowOff>
    </xdr:to>
    <xdr:sp macro="" textlink="Calc!R116">
      <xdr:nvSpPr>
        <xdr:cNvPr id="45" name="TextBox 44">
          <a:extLst>
            <a:ext uri="{FF2B5EF4-FFF2-40B4-BE49-F238E27FC236}">
              <a16:creationId xmlns:a16="http://schemas.microsoft.com/office/drawing/2014/main" xmlns="" id="{00000000-0008-0000-0800-000020000000}"/>
            </a:ext>
          </a:extLst>
        </xdr:cNvPr>
        <xdr:cNvSpPr txBox="1"/>
      </xdr:nvSpPr>
      <xdr:spPr>
        <a:xfrm>
          <a:off x="10725150" y="361950"/>
          <a:ext cx="4953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DF83B92-A335-4267-AA77-70B1AEB29A42}" type="TxLink">
            <a:rPr lang="en-US" sz="1200" b="1" i="0" u="none" strike="noStrike">
              <a:solidFill>
                <a:schemeClr val="tx1">
                  <a:lumMod val="65000"/>
                  <a:lumOff val="35000"/>
                </a:schemeClr>
              </a:solidFill>
              <a:latin typeface="Calibri"/>
            </a:rPr>
            <a:pPr/>
            <a:t>80%</a:t>
          </a:fld>
          <a:endParaRPr lang="en-AU" sz="1200" b="1">
            <a:solidFill>
              <a:schemeClr val="tx1">
                <a:lumMod val="65000"/>
                <a:lumOff val="35000"/>
              </a:schemeClr>
            </a:solidFill>
          </a:endParaRPr>
        </a:p>
      </xdr:txBody>
    </xdr:sp>
    <xdr:clientData/>
  </xdr:twoCellAnchor>
  <xdr:twoCellAnchor>
    <xdr:from>
      <xdr:col>15</xdr:col>
      <xdr:colOff>361950</xdr:colOff>
      <xdr:row>3</xdr:row>
      <xdr:rowOff>0</xdr:rowOff>
    </xdr:from>
    <xdr:to>
      <xdr:col>16</xdr:col>
      <xdr:colOff>371475</xdr:colOff>
      <xdr:row>4</xdr:row>
      <xdr:rowOff>66675</xdr:rowOff>
    </xdr:to>
    <xdr:sp macro="" textlink="">
      <xdr:nvSpPr>
        <xdr:cNvPr id="47" name="TextBox 46">
          <a:extLst>
            <a:ext uri="{FF2B5EF4-FFF2-40B4-BE49-F238E27FC236}">
              <a16:creationId xmlns:a16="http://schemas.microsoft.com/office/drawing/2014/main" xmlns="" id="{00000000-0008-0000-0800-000055000000}"/>
            </a:ext>
          </a:extLst>
        </xdr:cNvPr>
        <xdr:cNvSpPr txBox="1"/>
      </xdr:nvSpPr>
      <xdr:spPr>
        <a:xfrm>
          <a:off x="9220200" y="571500"/>
          <a:ext cx="6191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Offices</a:t>
          </a:r>
        </a:p>
      </xdr:txBody>
    </xdr:sp>
    <xdr:clientData/>
  </xdr:twoCellAnchor>
  <xdr:twoCellAnchor>
    <xdr:from>
      <xdr:col>15</xdr:col>
      <xdr:colOff>361950</xdr:colOff>
      <xdr:row>1</xdr:row>
      <xdr:rowOff>180975</xdr:rowOff>
    </xdr:from>
    <xdr:to>
      <xdr:col>16</xdr:col>
      <xdr:colOff>295275</xdr:colOff>
      <xdr:row>3</xdr:row>
      <xdr:rowOff>133350</xdr:rowOff>
    </xdr:to>
    <xdr:sp macro="" textlink="Calc!F317">
      <xdr:nvSpPr>
        <xdr:cNvPr id="48" name="TextBox 47">
          <a:extLst>
            <a:ext uri="{FF2B5EF4-FFF2-40B4-BE49-F238E27FC236}">
              <a16:creationId xmlns:a16="http://schemas.microsoft.com/office/drawing/2014/main" xmlns="" id="{00000000-0008-0000-0800-000013000000}"/>
            </a:ext>
          </a:extLst>
        </xdr:cNvPr>
        <xdr:cNvSpPr txBox="1"/>
      </xdr:nvSpPr>
      <xdr:spPr>
        <a:xfrm>
          <a:off x="9220200" y="371475"/>
          <a:ext cx="5429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C570CB-6D35-4C49-83A1-C0C364071A66}" type="TxLink">
            <a:rPr lang="en-US" sz="1200" b="1" i="0" u="none" strike="noStrike">
              <a:solidFill>
                <a:schemeClr val="tx1">
                  <a:lumMod val="65000"/>
                  <a:lumOff val="35000"/>
                </a:schemeClr>
              </a:solidFill>
              <a:latin typeface="Calibri"/>
            </a:rPr>
            <a:pPr/>
            <a:t> 370 </a:t>
          </a:fld>
          <a:endParaRPr lang="en-AU" sz="1200" b="1">
            <a:solidFill>
              <a:schemeClr val="tx1">
                <a:lumMod val="65000"/>
                <a:lumOff val="35000"/>
              </a:schemeClr>
            </a:solidFill>
          </a:endParaRPr>
        </a:p>
      </xdr:txBody>
    </xdr:sp>
    <xdr:clientData/>
  </xdr:twoCellAnchor>
  <xdr:twoCellAnchor editAs="oneCell">
    <xdr:from>
      <xdr:col>14</xdr:col>
      <xdr:colOff>352425</xdr:colOff>
      <xdr:row>0</xdr:row>
      <xdr:rowOff>190499</xdr:rowOff>
    </xdr:from>
    <xdr:to>
      <xdr:col>15</xdr:col>
      <xdr:colOff>361402</xdr:colOff>
      <xdr:row>3</xdr:row>
      <xdr:rowOff>171300</xdr:rowOff>
    </xdr:to>
    <xdr:pic>
      <xdr:nvPicPr>
        <xdr:cNvPr id="46" name="Picture 45"/>
        <xdr:cNvPicPr>
          <a:picLocks noChangeAspect="1"/>
        </xdr:cNvPicPr>
      </xdr:nvPicPr>
      <xdr:blipFill>
        <a:blip xmlns:r="http://schemas.openxmlformats.org/officeDocument/2006/relationships" r:embed="rId12"/>
        <a:stretch>
          <a:fillRect/>
        </a:stretch>
      </xdr:blipFill>
      <xdr:spPr>
        <a:xfrm>
          <a:off x="8601075" y="190499"/>
          <a:ext cx="618577" cy="552301"/>
        </a:xfrm>
        <a:prstGeom prst="rect">
          <a:avLst/>
        </a:prstGeom>
      </xdr:spPr>
    </xdr:pic>
    <xdr:clientData/>
  </xdr:twoCellAnchor>
  <xdr:twoCellAnchor editAs="oneCell">
    <xdr:from>
      <xdr:col>16</xdr:col>
      <xdr:colOff>371475</xdr:colOff>
      <xdr:row>1</xdr:row>
      <xdr:rowOff>46936</xdr:rowOff>
    </xdr:from>
    <xdr:to>
      <xdr:col>17</xdr:col>
      <xdr:colOff>485775</xdr:colOff>
      <xdr:row>3</xdr:row>
      <xdr:rowOff>132830</xdr:rowOff>
    </xdr:to>
    <xdr:pic>
      <xdr:nvPicPr>
        <xdr:cNvPr id="49" name="Picture 48"/>
        <xdr:cNvPicPr>
          <a:picLocks noChangeAspect="1"/>
        </xdr:cNvPicPr>
      </xdr:nvPicPr>
      <xdr:blipFill>
        <a:blip xmlns:r="http://schemas.openxmlformats.org/officeDocument/2006/relationships" r:embed="rId13"/>
        <a:stretch>
          <a:fillRect/>
        </a:stretch>
      </xdr:blipFill>
      <xdr:spPr>
        <a:xfrm>
          <a:off x="9839325" y="237436"/>
          <a:ext cx="723900" cy="466894"/>
        </a:xfrm>
        <a:prstGeom prst="rect">
          <a:avLst/>
        </a:prstGeom>
      </xdr:spPr>
    </xdr:pic>
    <xdr:clientData/>
  </xdr:twoCellAnchor>
  <xdr:twoCellAnchor>
    <xdr:from>
      <xdr:col>17</xdr:col>
      <xdr:colOff>552451</xdr:colOff>
      <xdr:row>3</xdr:row>
      <xdr:rowOff>0</xdr:rowOff>
    </xdr:from>
    <xdr:to>
      <xdr:col>19</xdr:col>
      <xdr:colOff>133351</xdr:colOff>
      <xdr:row>4</xdr:row>
      <xdr:rowOff>66675</xdr:rowOff>
    </xdr:to>
    <xdr:sp macro="" textlink="">
      <xdr:nvSpPr>
        <xdr:cNvPr id="51" name="TextBox 50">
          <a:extLst>
            <a:ext uri="{FF2B5EF4-FFF2-40B4-BE49-F238E27FC236}">
              <a16:creationId xmlns:a16="http://schemas.microsoft.com/office/drawing/2014/main" xmlns="" id="{00000000-0008-0000-0800-000055000000}"/>
            </a:ext>
          </a:extLst>
        </xdr:cNvPr>
        <xdr:cNvSpPr txBox="1"/>
      </xdr:nvSpPr>
      <xdr:spPr>
        <a:xfrm>
          <a:off x="10629901" y="571500"/>
          <a:ext cx="800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Efficiency</a:t>
          </a:r>
        </a:p>
      </xdr:txBody>
    </xdr:sp>
    <xdr:clientData/>
  </xdr:twoCellAnchor>
  <mc:AlternateContent xmlns:mc="http://schemas.openxmlformats.org/markup-compatibility/2006">
    <mc:Choice xmlns:a14="http://schemas.microsoft.com/office/drawing/2010/main" Requires="a14">
      <xdr:twoCellAnchor editAs="oneCell">
        <xdr:from>
          <xdr:col>13</xdr:col>
          <xdr:colOff>9525</xdr:colOff>
          <xdr:row>2</xdr:row>
          <xdr:rowOff>123825</xdr:rowOff>
        </xdr:from>
        <xdr:to>
          <xdr:col>14</xdr:col>
          <xdr:colOff>219075</xdr:colOff>
          <xdr:row>3</xdr:row>
          <xdr:rowOff>142875</xdr:rowOff>
        </xdr:to>
        <xdr:sp macro="" textlink="">
          <xdr:nvSpPr>
            <xdr:cNvPr id="9218" name="Drop Down 2" hidden="1">
              <a:extLst>
                <a:ext uri="{63B3BB69-23CF-44E3-9099-C40C66FF867C}">
                  <a14:compatExt spid="_x0000_s9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22</xdr:col>
      <xdr:colOff>38100</xdr:colOff>
      <xdr:row>2</xdr:row>
      <xdr:rowOff>180975</xdr:rowOff>
    </xdr:from>
    <xdr:to>
      <xdr:col>22</xdr:col>
      <xdr:colOff>542925</xdr:colOff>
      <xdr:row>4</xdr:row>
      <xdr:rowOff>57150</xdr:rowOff>
    </xdr:to>
    <xdr:sp macro="" textlink="">
      <xdr:nvSpPr>
        <xdr:cNvPr id="53" name="TextBox 52">
          <a:extLst>
            <a:ext uri="{FF2B5EF4-FFF2-40B4-BE49-F238E27FC236}">
              <a16:creationId xmlns:a16="http://schemas.microsoft.com/office/drawing/2014/main" xmlns="" id="{00000000-0008-0000-0800-000055000000}"/>
            </a:ext>
          </a:extLst>
        </xdr:cNvPr>
        <xdr:cNvSpPr txBox="1"/>
      </xdr:nvSpPr>
      <xdr:spPr>
        <a:xfrm>
          <a:off x="13192125" y="561975"/>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ROI</a:t>
          </a:r>
        </a:p>
      </xdr:txBody>
    </xdr:sp>
    <xdr:clientData/>
  </xdr:twoCellAnchor>
  <xdr:twoCellAnchor>
    <xdr:from>
      <xdr:col>0</xdr:col>
      <xdr:colOff>123825</xdr:colOff>
      <xdr:row>25</xdr:row>
      <xdr:rowOff>57150</xdr:rowOff>
    </xdr:from>
    <xdr:to>
      <xdr:col>3</xdr:col>
      <xdr:colOff>352425</xdr:colOff>
      <xdr:row>27</xdr:row>
      <xdr:rowOff>152400</xdr:rowOff>
    </xdr:to>
    <xdr:sp macro="" textlink="">
      <xdr:nvSpPr>
        <xdr:cNvPr id="54" name="TextBox 53">
          <a:extLst>
            <a:ext uri="{FF2B5EF4-FFF2-40B4-BE49-F238E27FC236}">
              <a16:creationId xmlns:a16="http://schemas.microsoft.com/office/drawing/2014/main" xmlns="" id="{00000000-0008-0000-0800-00008B010000}"/>
            </a:ext>
          </a:extLst>
        </xdr:cNvPr>
        <xdr:cNvSpPr txBox="1"/>
      </xdr:nvSpPr>
      <xdr:spPr>
        <a:xfrm>
          <a:off x="123825" y="4591050"/>
          <a:ext cx="1866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tx1">
                  <a:lumMod val="65000"/>
                  <a:lumOff val="35000"/>
                </a:schemeClr>
              </a:solidFill>
              <a:latin typeface="Calibri"/>
            </a:rPr>
            <a:t>Revenue and Expenses Trend</a:t>
          </a:r>
        </a:p>
      </xdr:txBody>
    </xdr:sp>
    <xdr:clientData/>
  </xdr:twoCellAnchor>
  <xdr:twoCellAnchor>
    <xdr:from>
      <xdr:col>0</xdr:col>
      <xdr:colOff>171450</xdr:colOff>
      <xdr:row>16</xdr:row>
      <xdr:rowOff>38100</xdr:rowOff>
    </xdr:from>
    <xdr:to>
      <xdr:col>3</xdr:col>
      <xdr:colOff>400050</xdr:colOff>
      <xdr:row>18</xdr:row>
      <xdr:rowOff>133350</xdr:rowOff>
    </xdr:to>
    <xdr:sp macro="" textlink="">
      <xdr:nvSpPr>
        <xdr:cNvPr id="55" name="TextBox 54">
          <a:extLst>
            <a:ext uri="{FF2B5EF4-FFF2-40B4-BE49-F238E27FC236}">
              <a16:creationId xmlns:a16="http://schemas.microsoft.com/office/drawing/2014/main" xmlns="" id="{00000000-0008-0000-0800-00008B010000}"/>
            </a:ext>
          </a:extLst>
        </xdr:cNvPr>
        <xdr:cNvSpPr txBox="1"/>
      </xdr:nvSpPr>
      <xdr:spPr>
        <a:xfrm>
          <a:off x="171450" y="2971800"/>
          <a:ext cx="1866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tx1">
                  <a:lumMod val="65000"/>
                  <a:lumOff val="35000"/>
                </a:schemeClr>
              </a:solidFill>
              <a:latin typeface="Calibri"/>
            </a:rPr>
            <a:t>FTE Change - Trend</a:t>
          </a:r>
        </a:p>
      </xdr:txBody>
    </xdr:sp>
    <xdr:clientData/>
  </xdr:twoCellAnchor>
  <xdr:twoCellAnchor>
    <xdr:from>
      <xdr:col>12</xdr:col>
      <xdr:colOff>66675</xdr:colOff>
      <xdr:row>34</xdr:row>
      <xdr:rowOff>76199</xdr:rowOff>
    </xdr:from>
    <xdr:to>
      <xdr:col>25</xdr:col>
      <xdr:colOff>152401</xdr:colOff>
      <xdr:row>42</xdr:row>
      <xdr:rowOff>28574</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41</xdr:row>
      <xdr:rowOff>180975</xdr:rowOff>
    </xdr:from>
    <xdr:to>
      <xdr:col>3</xdr:col>
      <xdr:colOff>428625</xdr:colOff>
      <xdr:row>43</xdr:row>
      <xdr:rowOff>161925</xdr:rowOff>
    </xdr:to>
    <xdr:sp macro="" textlink="">
      <xdr:nvSpPr>
        <xdr:cNvPr id="57" name="TextBox 56">
          <a:extLst>
            <a:ext uri="{FF2B5EF4-FFF2-40B4-BE49-F238E27FC236}">
              <a16:creationId xmlns:a16="http://schemas.microsoft.com/office/drawing/2014/main" xmlns="" id="{00000000-0008-0000-0800-00008B010000}"/>
            </a:ext>
          </a:extLst>
        </xdr:cNvPr>
        <xdr:cNvSpPr txBox="1"/>
      </xdr:nvSpPr>
      <xdr:spPr>
        <a:xfrm>
          <a:off x="200025" y="7534275"/>
          <a:ext cx="1866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bg1"/>
              </a:solidFill>
              <a:latin typeface="Calibri"/>
            </a:rPr>
            <a:t>Projects Actual v Plan</a:t>
          </a:r>
        </a:p>
      </xdr:txBody>
    </xdr:sp>
    <xdr:clientData/>
  </xdr:twoCellAnchor>
  <xdr:twoCellAnchor>
    <xdr:from>
      <xdr:col>7</xdr:col>
      <xdr:colOff>28575</xdr:colOff>
      <xdr:row>42</xdr:row>
      <xdr:rowOff>0</xdr:rowOff>
    </xdr:from>
    <xdr:to>
      <xdr:col>9</xdr:col>
      <xdr:colOff>590550</xdr:colOff>
      <xdr:row>43</xdr:row>
      <xdr:rowOff>47625</xdr:rowOff>
    </xdr:to>
    <xdr:sp macro="" textlink="">
      <xdr:nvSpPr>
        <xdr:cNvPr id="58" name="TextBox 57">
          <a:extLst>
            <a:ext uri="{FF2B5EF4-FFF2-40B4-BE49-F238E27FC236}">
              <a16:creationId xmlns:a16="http://schemas.microsoft.com/office/drawing/2014/main" xmlns="" id="{00000000-0008-0000-0800-00008B010000}"/>
            </a:ext>
          </a:extLst>
        </xdr:cNvPr>
        <xdr:cNvSpPr txBox="1"/>
      </xdr:nvSpPr>
      <xdr:spPr>
        <a:xfrm>
          <a:off x="3895725" y="7543800"/>
          <a:ext cx="1866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bg1"/>
              </a:solidFill>
              <a:latin typeface="Calibri"/>
            </a:rPr>
            <a:t>Efficiencty Trend by Region</a:t>
          </a:r>
        </a:p>
      </xdr:txBody>
    </xdr:sp>
    <xdr:clientData/>
  </xdr:twoCellAnchor>
  <xdr:twoCellAnchor>
    <xdr:from>
      <xdr:col>0</xdr:col>
      <xdr:colOff>190500</xdr:colOff>
      <xdr:row>34</xdr:row>
      <xdr:rowOff>133351</xdr:rowOff>
    </xdr:from>
    <xdr:to>
      <xdr:col>6</xdr:col>
      <xdr:colOff>0</xdr:colOff>
      <xdr:row>42</xdr:row>
      <xdr:rowOff>1</xdr:rowOff>
    </xdr:to>
    <xdr:graphicFrame macro="">
      <xdr:nvGraphicFramePr>
        <xdr:cNvPr id="64"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xdr:colOff>
      <xdr:row>35</xdr:row>
      <xdr:rowOff>0</xdr:rowOff>
    </xdr:from>
    <xdr:to>
      <xdr:col>12</xdr:col>
      <xdr:colOff>9526</xdr:colOff>
      <xdr:row>42</xdr:row>
      <xdr:rowOff>19050</xdr:rowOff>
    </xdr:to>
    <xdr:graphicFrame macro="">
      <xdr:nvGraphicFramePr>
        <xdr:cNvPr id="65" name="Chart 64">
          <a:extLst>
            <a:ext uri="{FF2B5EF4-FFF2-40B4-BE49-F238E27FC236}">
              <a16:creationId xmlns:a16="http://schemas.microsoft.com/office/drawing/2014/main" xmlns="" id="{00000000-0008-0000-0800-00008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38099</xdr:colOff>
      <xdr:row>42</xdr:row>
      <xdr:rowOff>0</xdr:rowOff>
    </xdr:from>
    <xdr:to>
      <xdr:col>16</xdr:col>
      <xdr:colOff>523874</xdr:colOff>
      <xdr:row>43</xdr:row>
      <xdr:rowOff>171450</xdr:rowOff>
    </xdr:to>
    <xdr:sp macro="" textlink="">
      <xdr:nvSpPr>
        <xdr:cNvPr id="66" name="TextBox 65">
          <a:extLst>
            <a:ext uri="{FF2B5EF4-FFF2-40B4-BE49-F238E27FC236}">
              <a16:creationId xmlns:a16="http://schemas.microsoft.com/office/drawing/2014/main" xmlns="" id="{00000000-0008-0000-0800-00008B010000}"/>
            </a:ext>
          </a:extLst>
        </xdr:cNvPr>
        <xdr:cNvSpPr txBox="1"/>
      </xdr:nvSpPr>
      <xdr:spPr>
        <a:xfrm>
          <a:off x="7677149" y="7543800"/>
          <a:ext cx="23145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bg1"/>
              </a:solidFill>
              <a:latin typeface="Calibri"/>
            </a:rPr>
            <a:t>Market Share and Market Cap by Month</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KPIDashEnd.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mall, Marcus" refreshedDate="43137.518920023147" createdVersion="4" refreshedVersion="4" minRefreshableVersion="3" recordCount="40">
  <cacheSource type="worksheet">
    <worksheetSource ref="J1:K41" sheet="List"/>
  </cacheSource>
  <cacheFields count="2">
    <cacheField name="Region" numFmtId="0">
      <sharedItems count="4">
        <s v="Americas"/>
        <s v="Asia Pac"/>
        <s v="Europe"/>
        <s v="Africa"/>
      </sharedItems>
    </cacheField>
    <cacheField name="Country" numFmtId="0">
      <sharedItems count="40">
        <s v="Argentina"/>
        <s v="Brazil"/>
        <s v="Canada"/>
        <s v="Chile"/>
        <s v="Columbia"/>
        <s v="Cuba"/>
        <s v="Mexico"/>
        <s v="Uraguay"/>
        <s v="USA"/>
        <s v="Venezuala"/>
        <s v="Australia"/>
        <s v="Bangladesh"/>
        <s v="Cambodia"/>
        <s v="China"/>
        <s v="Hong Kong"/>
        <s v="India"/>
        <s v="Laos"/>
        <s v="New Zealand"/>
        <s v="Pakistan"/>
        <s v="Vietnam"/>
        <s v="England"/>
        <s v="France"/>
        <s v="Germany"/>
        <s v="Greece"/>
        <s v="Ireland"/>
        <s v="Italy"/>
        <s v="Portugal"/>
        <s v="Scotland"/>
        <s v="Spain"/>
        <s v="Wales"/>
        <s v="Algeria"/>
        <s v="Egypt"/>
        <s v="Ethiopia"/>
        <s v="Kenya"/>
        <s v="Libya"/>
        <s v="Mauritius"/>
        <s v="Nigeria"/>
        <s v="South Africa"/>
        <s v="Tunisia"/>
        <s v="Zimbabwe"/>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Smallman" refreshedDate="42732.655313425923" createdVersion="6" refreshedVersion="4" minRefreshableVersion="3" recordCount="15">
  <cacheSource type="worksheet">
    <worksheetSource ref="A1:A16" sheet="Calcs" r:id="rId2"/>
  </cacheSource>
  <cacheFields count="1">
    <cacheField name="Company" numFmtId="0">
      <sharedItems count="15">
        <s v="England"/>
        <s v="Scotland"/>
        <s v="Wales"/>
        <s v="Nireland"/>
        <s v="Germany"/>
        <s v="Holland"/>
        <s v="Spain"/>
        <s v="Italy"/>
        <s v="France"/>
        <s v="Portugal"/>
        <s v="Greece"/>
        <s v="Turkey"/>
        <s v="Denmark"/>
        <s v="Sweeden"/>
        <s v="Russia"/>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40">
  <r>
    <x v="0"/>
    <x v="0"/>
  </r>
  <r>
    <x v="0"/>
    <x v="1"/>
  </r>
  <r>
    <x v="0"/>
    <x v="2"/>
  </r>
  <r>
    <x v="0"/>
    <x v="3"/>
  </r>
  <r>
    <x v="0"/>
    <x v="4"/>
  </r>
  <r>
    <x v="0"/>
    <x v="5"/>
  </r>
  <r>
    <x v="0"/>
    <x v="6"/>
  </r>
  <r>
    <x v="0"/>
    <x v="7"/>
  </r>
  <r>
    <x v="0"/>
    <x v="8"/>
  </r>
  <r>
    <x v="0"/>
    <x v="9"/>
  </r>
  <r>
    <x v="1"/>
    <x v="10"/>
  </r>
  <r>
    <x v="1"/>
    <x v="11"/>
  </r>
  <r>
    <x v="1"/>
    <x v="12"/>
  </r>
  <r>
    <x v="1"/>
    <x v="13"/>
  </r>
  <r>
    <x v="1"/>
    <x v="14"/>
  </r>
  <r>
    <x v="1"/>
    <x v="15"/>
  </r>
  <r>
    <x v="1"/>
    <x v="16"/>
  </r>
  <r>
    <x v="1"/>
    <x v="17"/>
  </r>
  <r>
    <x v="1"/>
    <x v="18"/>
  </r>
  <r>
    <x v="1"/>
    <x v="19"/>
  </r>
  <r>
    <x v="2"/>
    <x v="20"/>
  </r>
  <r>
    <x v="2"/>
    <x v="21"/>
  </r>
  <r>
    <x v="2"/>
    <x v="22"/>
  </r>
  <r>
    <x v="2"/>
    <x v="23"/>
  </r>
  <r>
    <x v="2"/>
    <x v="24"/>
  </r>
  <r>
    <x v="2"/>
    <x v="25"/>
  </r>
  <r>
    <x v="2"/>
    <x v="26"/>
  </r>
  <r>
    <x v="2"/>
    <x v="27"/>
  </r>
  <r>
    <x v="2"/>
    <x v="28"/>
  </r>
  <r>
    <x v="2"/>
    <x v="29"/>
  </r>
  <r>
    <x v="3"/>
    <x v="30"/>
  </r>
  <r>
    <x v="3"/>
    <x v="31"/>
  </r>
  <r>
    <x v="3"/>
    <x v="32"/>
  </r>
  <r>
    <x v="3"/>
    <x v="33"/>
  </r>
  <r>
    <x v="3"/>
    <x v="34"/>
  </r>
  <r>
    <x v="3"/>
    <x v="35"/>
  </r>
  <r>
    <x v="3"/>
    <x v="36"/>
  </r>
  <r>
    <x v="3"/>
    <x v="37"/>
  </r>
  <r>
    <x v="3"/>
    <x v="38"/>
  </r>
  <r>
    <x v="3"/>
    <x v="39"/>
  </r>
</pivotCacheRecords>
</file>

<file path=xl/pivotCache/pivotCacheRecords2.xml><?xml version="1.0" encoding="utf-8"?>
<pivotCacheRecords xmlns="http://schemas.openxmlformats.org/spreadsheetml/2006/main" xmlns:r="http://schemas.openxmlformats.org/officeDocument/2006/relationships" count="15">
  <r>
    <x v="0"/>
  </r>
  <r>
    <x v="1"/>
  </r>
  <r>
    <x v="2"/>
  </r>
  <r>
    <x v="3"/>
  </r>
  <r>
    <x v="4"/>
  </r>
  <r>
    <x v="5"/>
  </r>
  <r>
    <x v="6"/>
  </r>
  <r>
    <x v="7"/>
  </r>
  <r>
    <x v="8"/>
  </r>
  <r>
    <x v="9"/>
  </r>
  <r>
    <x v="10"/>
  </r>
  <r>
    <x v="11"/>
  </r>
  <r>
    <x v="12"/>
  </r>
  <r>
    <x v="13"/>
  </r>
  <r>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location ref="R1:S11" firstHeaderRow="1" firstDataRow="1" firstDataCol="2"/>
  <pivotFields count="2">
    <pivotField axis="axisRow" compact="0" outline="0" showAll="0" defaultSubtotal="0">
      <items count="4">
        <item h="1" x="3"/>
        <item h="1" x="0"/>
        <item h="1" x="1"/>
        <item x="2"/>
      </items>
      <extLst>
        <ext xmlns:x14="http://schemas.microsoft.com/office/spreadsheetml/2009/9/main" uri="{2946ED86-A175-432a-8AC1-64E0C546D7DE}">
          <x14:pivotField fillDownLabels="1"/>
        </ext>
      </extLst>
    </pivotField>
    <pivotField axis="axisRow" compact="0" outline="0" showAll="0" defaultSubtotal="0">
      <items count="40">
        <item x="30"/>
        <item x="0"/>
        <item x="10"/>
        <item x="11"/>
        <item x="1"/>
        <item x="12"/>
        <item x="2"/>
        <item x="3"/>
        <item x="13"/>
        <item x="4"/>
        <item x="5"/>
        <item x="31"/>
        <item x="20"/>
        <item x="32"/>
        <item x="21"/>
        <item x="22"/>
        <item x="23"/>
        <item x="14"/>
        <item x="15"/>
        <item x="24"/>
        <item x="25"/>
        <item x="33"/>
        <item x="16"/>
        <item x="34"/>
        <item x="35"/>
        <item x="6"/>
        <item x="17"/>
        <item x="36"/>
        <item x="18"/>
        <item x="26"/>
        <item x="27"/>
        <item x="37"/>
        <item x="28"/>
        <item x="38"/>
        <item x="7"/>
        <item x="8"/>
        <item x="9"/>
        <item x="19"/>
        <item x="29"/>
        <item x="39"/>
      </items>
    </pivotField>
  </pivotFields>
  <rowFields count="2">
    <field x="0"/>
    <field x="1"/>
  </rowFields>
  <rowItems count="10">
    <i>
      <x v="3"/>
      <x v="12"/>
    </i>
    <i r="1">
      <x v="14"/>
    </i>
    <i r="1">
      <x v="15"/>
    </i>
    <i r="1">
      <x v="16"/>
    </i>
    <i r="1">
      <x v="19"/>
    </i>
    <i r="1">
      <x v="20"/>
    </i>
    <i r="1">
      <x v="29"/>
    </i>
    <i r="1">
      <x v="30"/>
    </i>
    <i r="1">
      <x v="32"/>
    </i>
    <i r="1">
      <x v="3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 dataOnRows="1" applyNumberFormats="0" applyBorderFormats="0" applyFontFormats="0" applyPatternFormats="0" applyAlignmentFormats="0" applyWidthHeightFormats="1" dataCaption="Data" updatedVersion="4" minRefreshableVersion="3" showMemberPropertyTips="0" useAutoFormatting="1" rowGrandTotals="0" itemPrintTitles="1" createdVersion="6" indent="0" compact="0" compactData="0" gridDropZones="1">
  <location ref="B1:H8" firstHeaderRow="2" firstDataRow="2" firstDataCol="1"/>
  <pivotFields count="1">
    <pivotField axis="axisRow" compact="0" outline="0" subtotalTop="0" showAll="0" includeNewItemsInFilter="1">
      <items count="16">
        <item h="1" x="12"/>
        <item x="0"/>
        <item x="8"/>
        <item h="1" x="4"/>
        <item x="10"/>
        <item x="5"/>
        <item h="1" x="7"/>
        <item x="3"/>
        <item h="1" x="9"/>
        <item x="14"/>
        <item h="1" x="1"/>
        <item h="1" x="6"/>
        <item h="1" x="13"/>
        <item h="1" x="11"/>
        <item h="1" x="2"/>
        <item t="default"/>
      </items>
    </pivotField>
  </pivotFields>
  <rowFields count="1">
    <field x="0"/>
  </rowFields>
  <rowItems count="6">
    <i>
      <x v="1"/>
    </i>
    <i>
      <x v="2"/>
    </i>
    <i>
      <x v="4"/>
    </i>
    <i>
      <x v="5"/>
    </i>
    <i>
      <x v="7"/>
    </i>
    <i>
      <x v="9"/>
    </i>
  </rowItems>
  <colItems count="1">
    <i/>
  </colItems>
  <pivotTableStyleInfo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7" name="PivotTable2"/>
  </pivotTables>
  <data>
    <tabular pivotCacheId="2">
      <items count="4">
        <i x="3"/>
        <i x="0"/>
        <i x="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mpany" sourceName="Company">
  <data>
    <tabular pivotCacheId="3">
      <items count="15">
        <i x="12"/>
        <i x="0" s="1"/>
        <i x="8" s="1"/>
        <i x="4"/>
        <i x="10" s="1"/>
        <i x="5" s="1"/>
        <i x="7"/>
        <i x="3" s="1"/>
        <i x="9"/>
        <i x="14" s="1"/>
        <i x="1"/>
        <i x="6"/>
        <i x="13"/>
        <i x="1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2" cache="Slicer_Region" caption="Region" columnCount="4" showCaption="0" style="Slicer Style 2" rowHeight="241300"/>
  <slicer name="Company" cache="Slicer_Company" caption="Company" columnCount="8" style="Slicer Style 2" rowHeight="241300"/>
</slicer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microsoft.com/office/2007/relationships/slicer" Target="../slicers/slicer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sheetPr>
  <dimension ref="A1:S41"/>
  <sheetViews>
    <sheetView zoomScale="110" zoomScaleNormal="110" workbookViewId="0">
      <selection activeCell="K13" sqref="K13"/>
    </sheetView>
  </sheetViews>
  <sheetFormatPr defaultRowHeight="15" x14ac:dyDescent="0.25"/>
  <cols>
    <col min="2" max="2" width="10.85546875" bestFit="1" customWidth="1"/>
    <col min="3" max="4" width="11.28515625" bestFit="1" customWidth="1"/>
    <col min="5" max="5" width="11.28515625" customWidth="1"/>
    <col min="6" max="9" width="12.28515625" customWidth="1"/>
    <col min="10" max="12" width="11.28515625" customWidth="1"/>
    <col min="13" max="13" width="16.140625" customWidth="1"/>
    <col min="14" max="14" width="9" customWidth="1"/>
    <col min="15" max="16" width="11.28515625" customWidth="1"/>
    <col min="17" max="17" width="9.28515625" customWidth="1"/>
    <col min="18" max="18" width="16.42578125" bestFit="1" customWidth="1"/>
    <col min="19" max="19" width="10.28515625" customWidth="1"/>
    <col min="20" max="20" width="11.28515625" customWidth="1"/>
  </cols>
  <sheetData>
    <row r="1" spans="1:19" x14ac:dyDescent="0.25">
      <c r="A1" s="14" t="s">
        <v>73</v>
      </c>
      <c r="B1" s="53" t="s">
        <v>14</v>
      </c>
      <c r="C1" s="53" t="s">
        <v>32</v>
      </c>
      <c r="D1" s="14" t="s">
        <v>31</v>
      </c>
      <c r="E1" s="14" t="s">
        <v>41</v>
      </c>
      <c r="F1" s="14" t="s">
        <v>31</v>
      </c>
      <c r="G1" s="14" t="s">
        <v>144</v>
      </c>
      <c r="H1" s="14" t="s">
        <v>148</v>
      </c>
      <c r="I1" s="14"/>
      <c r="J1" s="14" t="s">
        <v>55</v>
      </c>
      <c r="K1" s="14" t="s">
        <v>128</v>
      </c>
      <c r="L1" s="23"/>
      <c r="M1" s="14" t="s">
        <v>102</v>
      </c>
      <c r="O1" s="14" t="s">
        <v>60</v>
      </c>
      <c r="R1" s="39" t="s">
        <v>55</v>
      </c>
      <c r="S1" s="39" t="s">
        <v>128</v>
      </c>
    </row>
    <row r="2" spans="1:19" x14ac:dyDescent="0.25">
      <c r="A2" t="s">
        <v>42</v>
      </c>
      <c r="B2" t="s">
        <v>8</v>
      </c>
      <c r="C2">
        <v>1</v>
      </c>
      <c r="D2">
        <v>10</v>
      </c>
      <c r="E2" t="s">
        <v>0</v>
      </c>
      <c r="F2">
        <v>1</v>
      </c>
      <c r="G2" t="s">
        <v>146</v>
      </c>
      <c r="H2">
        <v>2</v>
      </c>
      <c r="J2" t="s">
        <v>103</v>
      </c>
      <c r="K2" t="s">
        <v>120</v>
      </c>
      <c r="L2" s="22"/>
      <c r="M2" t="s">
        <v>79</v>
      </c>
      <c r="O2" s="24">
        <v>0.02</v>
      </c>
      <c r="R2" t="s">
        <v>78</v>
      </c>
      <c r="S2" t="s">
        <v>105</v>
      </c>
    </row>
    <row r="3" spans="1:19" x14ac:dyDescent="0.25">
      <c r="A3" t="s">
        <v>43</v>
      </c>
      <c r="B3" t="s">
        <v>9</v>
      </c>
      <c r="C3">
        <v>2</v>
      </c>
      <c r="E3" t="s">
        <v>53</v>
      </c>
      <c r="F3" t="str">
        <f>INDEX($E$2:$E$4,F2)</f>
        <v>Revenue</v>
      </c>
      <c r="G3" t="s">
        <v>147</v>
      </c>
      <c r="J3" t="s">
        <v>103</v>
      </c>
      <c r="K3" t="s">
        <v>115</v>
      </c>
      <c r="L3" s="22"/>
      <c r="M3" t="s">
        <v>103</v>
      </c>
      <c r="O3" s="21">
        <v>-5.0000000000000001E-3</v>
      </c>
      <c r="R3" t="s">
        <v>78</v>
      </c>
      <c r="S3" t="s">
        <v>86</v>
      </c>
    </row>
    <row r="4" spans="1:19" x14ac:dyDescent="0.25">
      <c r="A4" t="s">
        <v>44</v>
      </c>
      <c r="B4" t="s">
        <v>10</v>
      </c>
      <c r="C4">
        <v>3</v>
      </c>
      <c r="E4" t="s">
        <v>30</v>
      </c>
      <c r="J4" t="s">
        <v>103</v>
      </c>
      <c r="K4" t="s">
        <v>82</v>
      </c>
      <c r="L4" s="22"/>
      <c r="M4" t="s">
        <v>80</v>
      </c>
      <c r="R4" t="s">
        <v>78</v>
      </c>
      <c r="S4" t="s">
        <v>87</v>
      </c>
    </row>
    <row r="5" spans="1:19" x14ac:dyDescent="0.25">
      <c r="A5" t="s">
        <v>45</v>
      </c>
      <c r="B5" t="s">
        <v>11</v>
      </c>
      <c r="C5">
        <v>4</v>
      </c>
      <c r="J5" t="s">
        <v>103</v>
      </c>
      <c r="K5" t="s">
        <v>116</v>
      </c>
      <c r="L5" s="22"/>
      <c r="M5" t="s">
        <v>78</v>
      </c>
      <c r="R5" t="s">
        <v>78</v>
      </c>
      <c r="S5" t="s">
        <v>111</v>
      </c>
    </row>
    <row r="6" spans="1:19" x14ac:dyDescent="0.25">
      <c r="A6" t="s">
        <v>46</v>
      </c>
      <c r="B6" t="s">
        <v>12</v>
      </c>
      <c r="C6">
        <v>5</v>
      </c>
      <c r="J6" t="s">
        <v>103</v>
      </c>
      <c r="K6" t="s">
        <v>114</v>
      </c>
      <c r="L6" s="22"/>
      <c r="R6" t="s">
        <v>78</v>
      </c>
      <c r="S6" t="s">
        <v>108</v>
      </c>
    </row>
    <row r="7" spans="1:19" x14ac:dyDescent="0.25">
      <c r="A7" t="s">
        <v>47</v>
      </c>
      <c r="B7" t="s">
        <v>13</v>
      </c>
      <c r="C7">
        <v>6</v>
      </c>
      <c r="J7" t="s">
        <v>103</v>
      </c>
      <c r="K7" t="s">
        <v>118</v>
      </c>
      <c r="L7" s="22"/>
      <c r="R7" t="s">
        <v>78</v>
      </c>
      <c r="S7" t="s">
        <v>109</v>
      </c>
    </row>
    <row r="8" spans="1:19" x14ac:dyDescent="0.25">
      <c r="A8" t="s">
        <v>48</v>
      </c>
      <c r="B8" t="s">
        <v>2</v>
      </c>
      <c r="C8">
        <v>7</v>
      </c>
      <c r="J8" t="s">
        <v>103</v>
      </c>
      <c r="K8" t="s">
        <v>113</v>
      </c>
      <c r="L8" s="22"/>
      <c r="R8" t="s">
        <v>78</v>
      </c>
      <c r="S8" t="s">
        <v>112</v>
      </c>
    </row>
    <row r="9" spans="1:19" x14ac:dyDescent="0.25">
      <c r="A9" t="s">
        <v>49</v>
      </c>
      <c r="B9" t="s">
        <v>3</v>
      </c>
      <c r="C9">
        <v>8</v>
      </c>
      <c r="J9" t="s">
        <v>103</v>
      </c>
      <c r="K9" t="s">
        <v>119</v>
      </c>
      <c r="L9" s="22"/>
      <c r="R9" t="s">
        <v>78</v>
      </c>
      <c r="S9" t="s">
        <v>106</v>
      </c>
    </row>
    <row r="10" spans="1:19" x14ac:dyDescent="0.25">
      <c r="A10" t="s">
        <v>50</v>
      </c>
      <c r="B10" t="s">
        <v>4</v>
      </c>
      <c r="C10">
        <v>9</v>
      </c>
      <c r="J10" t="s">
        <v>103</v>
      </c>
      <c r="K10" t="s">
        <v>81</v>
      </c>
      <c r="L10" s="22"/>
      <c r="R10" t="s">
        <v>78</v>
      </c>
      <c r="S10" t="s">
        <v>110</v>
      </c>
    </row>
    <row r="11" spans="1:19" x14ac:dyDescent="0.25">
      <c r="A11" t="s">
        <v>51</v>
      </c>
      <c r="B11" t="s">
        <v>5</v>
      </c>
      <c r="C11">
        <v>10</v>
      </c>
      <c r="J11" t="s">
        <v>103</v>
      </c>
      <c r="K11" t="s">
        <v>117</v>
      </c>
      <c r="L11" s="22"/>
      <c r="R11" t="s">
        <v>78</v>
      </c>
      <c r="S11" t="s">
        <v>107</v>
      </c>
    </row>
    <row r="12" spans="1:19" x14ac:dyDescent="0.25">
      <c r="A12" t="s">
        <v>6</v>
      </c>
      <c r="B12" t="s">
        <v>6</v>
      </c>
      <c r="C12">
        <v>11</v>
      </c>
      <c r="J12" t="s">
        <v>80</v>
      </c>
      <c r="K12" t="s">
        <v>83</v>
      </c>
    </row>
    <row r="13" spans="1:19" x14ac:dyDescent="0.25">
      <c r="A13" t="s">
        <v>52</v>
      </c>
      <c r="B13" t="s">
        <v>7</v>
      </c>
      <c r="C13">
        <v>12</v>
      </c>
      <c r="J13" t="s">
        <v>80</v>
      </c>
      <c r="K13" t="s">
        <v>124</v>
      </c>
    </row>
    <row r="14" spans="1:19" x14ac:dyDescent="0.25">
      <c r="J14" t="s">
        <v>80</v>
      </c>
      <c r="K14" t="s">
        <v>126</v>
      </c>
    </row>
    <row r="15" spans="1:19" x14ac:dyDescent="0.25">
      <c r="J15" t="s">
        <v>80</v>
      </c>
      <c r="K15" t="s">
        <v>84</v>
      </c>
    </row>
    <row r="16" spans="1:19" x14ac:dyDescent="0.25">
      <c r="J16" t="s">
        <v>80</v>
      </c>
      <c r="K16" t="s">
        <v>122</v>
      </c>
    </row>
    <row r="17" spans="10:11" x14ac:dyDescent="0.25">
      <c r="J17" t="s">
        <v>80</v>
      </c>
      <c r="K17" t="s">
        <v>85</v>
      </c>
    </row>
    <row r="18" spans="10:11" x14ac:dyDescent="0.25">
      <c r="J18" t="s">
        <v>80</v>
      </c>
      <c r="K18" t="s">
        <v>127</v>
      </c>
    </row>
    <row r="19" spans="10:11" x14ac:dyDescent="0.25">
      <c r="J19" t="s">
        <v>80</v>
      </c>
      <c r="K19" t="s">
        <v>121</v>
      </c>
    </row>
    <row r="20" spans="10:11" x14ac:dyDescent="0.25">
      <c r="J20" t="s">
        <v>80</v>
      </c>
      <c r="K20" t="s">
        <v>123</v>
      </c>
    </row>
    <row r="21" spans="10:11" x14ac:dyDescent="0.25">
      <c r="J21" t="s">
        <v>80</v>
      </c>
      <c r="K21" t="s">
        <v>125</v>
      </c>
    </row>
    <row r="22" spans="10:11" x14ac:dyDescent="0.25">
      <c r="J22" t="s">
        <v>78</v>
      </c>
      <c r="K22" t="s">
        <v>105</v>
      </c>
    </row>
    <row r="23" spans="10:11" x14ac:dyDescent="0.25">
      <c r="J23" t="s">
        <v>78</v>
      </c>
      <c r="K23" t="s">
        <v>86</v>
      </c>
    </row>
    <row r="24" spans="10:11" x14ac:dyDescent="0.25">
      <c r="J24" t="s">
        <v>78</v>
      </c>
      <c r="K24" t="s">
        <v>87</v>
      </c>
    </row>
    <row r="25" spans="10:11" x14ac:dyDescent="0.25">
      <c r="J25" t="s">
        <v>78</v>
      </c>
      <c r="K25" t="s">
        <v>111</v>
      </c>
    </row>
    <row r="26" spans="10:11" x14ac:dyDescent="0.25">
      <c r="J26" t="s">
        <v>78</v>
      </c>
      <c r="K26" t="s">
        <v>108</v>
      </c>
    </row>
    <row r="27" spans="10:11" x14ac:dyDescent="0.25">
      <c r="J27" t="s">
        <v>78</v>
      </c>
      <c r="K27" t="s">
        <v>109</v>
      </c>
    </row>
    <row r="28" spans="10:11" x14ac:dyDescent="0.25">
      <c r="J28" t="s">
        <v>78</v>
      </c>
      <c r="K28" t="s">
        <v>112</v>
      </c>
    </row>
    <row r="29" spans="10:11" x14ac:dyDescent="0.25">
      <c r="J29" t="s">
        <v>78</v>
      </c>
      <c r="K29" t="s">
        <v>106</v>
      </c>
    </row>
    <row r="30" spans="10:11" x14ac:dyDescent="0.25">
      <c r="J30" t="s">
        <v>78</v>
      </c>
      <c r="K30" t="s">
        <v>110</v>
      </c>
    </row>
    <row r="31" spans="10:11" x14ac:dyDescent="0.25">
      <c r="J31" t="s">
        <v>78</v>
      </c>
      <c r="K31" t="s">
        <v>107</v>
      </c>
    </row>
    <row r="32" spans="10:11" x14ac:dyDescent="0.25">
      <c r="J32" t="s">
        <v>79</v>
      </c>
      <c r="K32" t="s">
        <v>133</v>
      </c>
    </row>
    <row r="33" spans="10:11" x14ac:dyDescent="0.25">
      <c r="J33" t="s">
        <v>79</v>
      </c>
      <c r="K33" t="s">
        <v>137</v>
      </c>
    </row>
    <row r="34" spans="10:11" x14ac:dyDescent="0.25">
      <c r="J34" t="s">
        <v>79</v>
      </c>
      <c r="K34" t="s">
        <v>134</v>
      </c>
    </row>
    <row r="35" spans="10:11" x14ac:dyDescent="0.25">
      <c r="J35" t="s">
        <v>79</v>
      </c>
      <c r="K35" t="s">
        <v>132</v>
      </c>
    </row>
    <row r="36" spans="10:11" x14ac:dyDescent="0.25">
      <c r="J36" t="s">
        <v>79</v>
      </c>
      <c r="K36" t="s">
        <v>136</v>
      </c>
    </row>
    <row r="37" spans="10:11" x14ac:dyDescent="0.25">
      <c r="J37" t="s">
        <v>79</v>
      </c>
      <c r="K37" t="s">
        <v>138</v>
      </c>
    </row>
    <row r="38" spans="10:11" x14ac:dyDescent="0.25">
      <c r="J38" t="s">
        <v>79</v>
      </c>
      <c r="K38" t="s">
        <v>131</v>
      </c>
    </row>
    <row r="39" spans="10:11" x14ac:dyDescent="0.25">
      <c r="J39" t="s">
        <v>79</v>
      </c>
      <c r="K39" t="s">
        <v>129</v>
      </c>
    </row>
    <row r="40" spans="10:11" x14ac:dyDescent="0.25">
      <c r="J40" t="s">
        <v>79</v>
      </c>
      <c r="K40" t="s">
        <v>135</v>
      </c>
    </row>
    <row r="41" spans="10:11" x14ac:dyDescent="0.25">
      <c r="J41" t="s">
        <v>79</v>
      </c>
      <c r="K41" t="s">
        <v>130</v>
      </c>
    </row>
  </sheetData>
  <sortState ref="J2:K31">
    <sortCondition ref="J12:J41"/>
    <sortCondition ref="K12:K41"/>
  </sortState>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T336"/>
  <sheetViews>
    <sheetView topLeftCell="A163" zoomScaleNormal="100" workbookViewId="0">
      <selection activeCell="E196" sqref="E196:P196"/>
    </sheetView>
  </sheetViews>
  <sheetFormatPr defaultRowHeight="15" x14ac:dyDescent="0.25"/>
  <cols>
    <col min="2" max="2" width="13.5703125" bestFit="1" customWidth="1"/>
    <col min="3" max="3" width="11.28515625" style="16" customWidth="1"/>
    <col min="4" max="4" width="15.5703125" style="5" bestFit="1" customWidth="1"/>
    <col min="5" max="15" width="12.5703125" bestFit="1" customWidth="1"/>
    <col min="16" max="17" width="12.5703125" customWidth="1"/>
    <col min="18" max="18" width="14.28515625" customWidth="1"/>
    <col min="19" max="19" width="10.42578125" customWidth="1"/>
    <col min="20" max="20" width="9.140625" customWidth="1"/>
    <col min="21" max="21" width="12.140625" customWidth="1"/>
    <col min="22" max="22" width="9.140625" customWidth="1"/>
  </cols>
  <sheetData>
    <row r="1" spans="1:18" x14ac:dyDescent="0.25">
      <c r="B1" s="16"/>
      <c r="E1">
        <v>1</v>
      </c>
      <c r="F1">
        <v>2</v>
      </c>
      <c r="G1">
        <v>3</v>
      </c>
      <c r="H1">
        <v>4</v>
      </c>
      <c r="I1">
        <v>5</v>
      </c>
      <c r="J1">
        <v>6</v>
      </c>
      <c r="K1">
        <v>7</v>
      </c>
      <c r="L1">
        <v>8</v>
      </c>
      <c r="M1">
        <v>9</v>
      </c>
      <c r="N1">
        <v>10</v>
      </c>
      <c r="O1">
        <v>11</v>
      </c>
      <c r="P1">
        <v>12</v>
      </c>
    </row>
    <row r="2" spans="1:18" x14ac:dyDescent="0.25">
      <c r="A2" s="17" t="s">
        <v>41</v>
      </c>
      <c r="B2" s="17" t="s">
        <v>54</v>
      </c>
      <c r="C2" s="17" t="s">
        <v>55</v>
      </c>
      <c r="D2" s="17" t="s">
        <v>128</v>
      </c>
      <c r="E2" s="10" t="s">
        <v>42</v>
      </c>
      <c r="F2" s="10" t="s">
        <v>43</v>
      </c>
      <c r="G2" s="10" t="s">
        <v>44</v>
      </c>
      <c r="H2" s="10" t="s">
        <v>45</v>
      </c>
      <c r="I2" s="10" t="s">
        <v>46</v>
      </c>
      <c r="J2" s="10" t="s">
        <v>47</v>
      </c>
      <c r="K2" s="10" t="s">
        <v>48</v>
      </c>
      <c r="L2" s="10" t="s">
        <v>49</v>
      </c>
      <c r="M2" s="10" t="s">
        <v>50</v>
      </c>
      <c r="N2" s="10" t="s">
        <v>51</v>
      </c>
      <c r="O2" s="10" t="s">
        <v>6</v>
      </c>
      <c r="P2" s="10" t="s">
        <v>52</v>
      </c>
      <c r="Q2" s="10" t="s">
        <v>15</v>
      </c>
      <c r="R2" s="10" t="s">
        <v>40</v>
      </c>
    </row>
    <row r="3" spans="1:18" x14ac:dyDescent="0.25">
      <c r="A3" t="s">
        <v>20</v>
      </c>
      <c r="B3" s="16" t="s">
        <v>0</v>
      </c>
      <c r="C3" s="16" t="str">
        <f>List!$R$2</f>
        <v>Europe</v>
      </c>
      <c r="D3" s="5" t="str">
        <f>List!S$2</f>
        <v>England</v>
      </c>
      <c r="E3" s="44">
        <f>IF(List!$D$2&gt;=E$1,SUMIFS(Finances!E$3:E$271,Finances!$A$3:$A$271,$A3,Finances!$B$3:$B$271,$B3,Finances!$D$3:$D$271,$D3),NA())</f>
        <v>1689120</v>
      </c>
      <c r="F3" s="44">
        <f>IF(List!$D$2&gt;=F$1,SUMIFS(Finances!F$3:F$249,Finances!$A$3:$A$249,$A3,Finances!$B$3:$B$249,$B3,Finances!$D$3:$D$249,$D3),NA())</f>
        <v>1827120</v>
      </c>
      <c r="G3" s="44">
        <f>IF(List!$D$2&gt;=G$1,SUMIFS(Finances!G$3:G$249,Finances!$A$3:$A$249,$A3,Finances!$B$3:$B$249,$B3,Finances!$D$3:$D$249,$D3),NA())</f>
        <v>1805040</v>
      </c>
      <c r="H3" s="44">
        <f>IF(List!$D$2&gt;=H$1,SUMIFS(Finances!H$3:H$249,Finances!$A$3:$A$249,$A3,Finances!$B$3:$B$249,$B3,Finances!$D$3:$D$249,$D3),NA())</f>
        <v>1766400</v>
      </c>
      <c r="I3" s="44">
        <f>IF(List!$D$2&gt;=I$1,SUMIFS(Finances!I$3:I$249,Finances!$A$3:$A$249,$A3,Finances!$B$3:$B$249,$B3,Finances!$D$3:$D$249,$D3),NA())</f>
        <v>1628400</v>
      </c>
      <c r="J3" s="44">
        <f>IF(List!$D$2&gt;=J$1,SUMIFS(Finances!J$3:J$249,Finances!$A$3:$A$249,$A3,Finances!$B$3:$B$249,$B3,Finances!$D$3:$D$249,$D3),NA())</f>
        <v>1661520</v>
      </c>
      <c r="K3" s="44">
        <f>IF(List!$D$2&gt;=K$1,SUMIFS(Finances!K$3:K$249,Finances!$A$3:$A$249,$A3,Finances!$B$3:$B$249,$B3,Finances!$D$3:$D$249,$D3),NA())</f>
        <v>1529040</v>
      </c>
      <c r="L3" s="44">
        <f>IF(List!$D$2&gt;=L$1,SUMIFS(Finances!L$3:L$249,Finances!$A$3:$A$249,$A3,Finances!$B$3:$B$249,$B3,Finances!$D$3:$D$249,$D3),NA())</f>
        <v>1435200</v>
      </c>
      <c r="M3" s="44">
        <f>IF(List!$D$2&gt;=M$1,SUMIFS(Finances!M$3:M$249,Finances!$A$3:$A$249,$A3,Finances!$B$3:$B$249,$B3,Finances!$D$3:$D$249,$D3),NA())</f>
        <v>1435200</v>
      </c>
      <c r="N3" s="44">
        <f>IF(List!$D$2&gt;=N$1,SUMIFS(Finances!N$3:N$249,Finances!$A$3:$A$249,$A3,Finances!$B$3:$B$249,$B3,Finances!$D$3:$D$249,$D3),NA())</f>
        <v>1451760</v>
      </c>
      <c r="O3" s="44" t="e">
        <f>IF(List!$D$2&gt;=O$1,SUMIFS(Finances!O$3:O$249,Finances!$A$3:$A$249,$A3,Finances!$B$3:$B$249,$B3,Finances!$D$3:$D$249,$D3),NA())</f>
        <v>#N/A</v>
      </c>
      <c r="P3" s="44" t="e">
        <f>IF(List!$D$2&gt;=P$1,SUMIFS(Finances!P$3:P$249,Finances!$A$3:$A$249,$A3,Finances!$B$3:$B$249,$B3,Finances!$D$3:$D$249,$D3),NA())</f>
        <v>#N/A</v>
      </c>
      <c r="Q3" s="44"/>
      <c r="R3" s="29">
        <f ca="1">SUM(OFFSET(E3,,,,List!$D$2))</f>
        <v>16228800</v>
      </c>
    </row>
    <row r="4" spans="1:18" x14ac:dyDescent="0.25">
      <c r="A4" t="s">
        <v>20</v>
      </c>
      <c r="B4" s="16" t="s">
        <v>0</v>
      </c>
      <c r="C4" s="16" t="str">
        <f>List!$R$2</f>
        <v>Europe</v>
      </c>
      <c r="D4" s="5" t="str">
        <f>List!S$3</f>
        <v>France</v>
      </c>
      <c r="E4" s="44">
        <f>IF(List!$D$2&gt;=E$1,SUMIFS(Finances!E$3:E$249,Finances!$A$3:$A$249,$A4,Finances!$B$3:$B$249,$B4,Finances!$D$3:$D$249,$D4),NA())</f>
        <v>2020320</v>
      </c>
      <c r="F4" s="44">
        <f>IF(List!$D$2&gt;=F$1,SUMIFS(Finances!F$3:F$249,Finances!$A$3:$A$249,$A4,Finances!$B$3:$B$249,$B4,Finances!$D$3:$D$249,$D4),NA())</f>
        <v>2064480</v>
      </c>
      <c r="G4" s="44">
        <f>IF(List!$D$2&gt;=G$1,SUMIFS(Finances!G$3:G$249,Finances!$A$3:$A$249,$A4,Finances!$B$3:$B$249,$B4,Finances!$D$3:$D$249,$D4),NA())</f>
        <v>1147280</v>
      </c>
      <c r="H4" s="44">
        <f>IF(List!$D$2&gt;=H$1,SUMIFS(Finances!H$3:H$249,Finances!$A$3:$A$249,$A4,Finances!$B$3:$B$249,$B4,Finances!$D$3:$D$249,$D4),NA())</f>
        <v>1954080</v>
      </c>
      <c r="I4" s="44">
        <f>IF(List!$D$2&gt;=I$1,SUMIFS(Finances!I$3:I$249,Finances!$A$3:$A$249,$A4,Finances!$B$3:$B$249,$B4,Finances!$D$3:$D$249,$D4),NA())</f>
        <v>1976160</v>
      </c>
      <c r="J4" s="44">
        <f>IF(List!$D$2&gt;=J$1,SUMIFS(Finances!J$3:J$249,Finances!$A$3:$A$249,$A4,Finances!$B$3:$B$249,$B4,Finances!$D$3:$D$249,$D4),NA())</f>
        <v>2114160</v>
      </c>
      <c r="K4" s="44">
        <f>IF(List!$D$2&gt;=K$1,SUMIFS(Finances!K$3:K$249,Finances!$A$3:$A$249,$A4,Finances!$B$3:$B$249,$B4,Finances!$D$3:$D$249,$D4),NA())</f>
        <v>2070000</v>
      </c>
      <c r="L4" s="44">
        <f>IF(List!$D$2&gt;=L$1,SUMIFS(Finances!L$3:L$249,Finances!$A$3:$A$249,$A4,Finances!$B$3:$B$249,$B4,Finances!$D$3:$D$249,$D4),NA())</f>
        <v>1987200</v>
      </c>
      <c r="M4" s="44">
        <f>IF(List!$D$2&gt;=M$1,SUMIFS(Finances!M$3:M$249,Finances!$A$3:$A$249,$A4,Finances!$B$3:$B$249,$B4,Finances!$D$3:$D$249,$D4),NA())</f>
        <v>1909919.9999999995</v>
      </c>
      <c r="N4" s="44">
        <f>IF(List!$D$2&gt;=N$1,SUMIFS(Finances!N$3:N$249,Finances!$A$3:$A$249,$A4,Finances!$B$3:$B$249,$B4,Finances!$D$3:$D$249,$D4),NA())</f>
        <v>1832640</v>
      </c>
      <c r="O4" s="44" t="e">
        <f>IF(List!$D$2&gt;=O$1,SUMIFS(Finances!O$3:O$249,Finances!$A$3:$A$249,$A4,Finances!$B$3:$B$249,$B4,Finances!$D$3:$D$249,$D4),NA())</f>
        <v>#N/A</v>
      </c>
      <c r="P4" s="44" t="e">
        <f>IF(List!$D$2&gt;=P$1,SUMIFS(Finances!P$3:P$249,Finances!$A$3:$A$249,$A4,Finances!$B$3:$B$249,$B4,Finances!$D$3:$D$249,$D4),NA())</f>
        <v>#N/A</v>
      </c>
      <c r="Q4" s="44"/>
      <c r="R4" s="29">
        <f ca="1">SUM(OFFSET(E4,,,,List!$D$2))</f>
        <v>19076240</v>
      </c>
    </row>
    <row r="5" spans="1:18" x14ac:dyDescent="0.25">
      <c r="A5" t="s">
        <v>20</v>
      </c>
      <c r="B5" s="16" t="s">
        <v>0</v>
      </c>
      <c r="C5" s="16" t="str">
        <f>List!$R$2</f>
        <v>Europe</v>
      </c>
      <c r="D5" s="5" t="str">
        <f>List!S$4</f>
        <v>Germany</v>
      </c>
      <c r="E5" s="44">
        <f>IF(List!$D$2&gt;=E$1,SUMIFS(Finances!E$3:E$249,Finances!$A$3:$A$249,$A5,Finances!$B$3:$B$249,$B5,Finances!$D$3:$D$249,$D5),NA())</f>
        <v>1816080</v>
      </c>
      <c r="F5" s="44">
        <f>IF(List!$D$2&gt;=F$1,SUMIFS(Finances!F$3:F$249,Finances!$A$3:$A$249,$A5,Finances!$B$3:$B$249,$B5,Finances!$D$3:$D$249,$D5),NA())</f>
        <v>1887840.0000000002</v>
      </c>
      <c r="G5" s="44">
        <f>IF(List!$D$2&gt;=G$1,SUMIFS(Finances!G$3:G$249,Finances!$A$3:$A$249,$A5,Finances!$B$3:$B$249,$B5,Finances!$D$3:$D$249,$D5),NA())</f>
        <v>1343680</v>
      </c>
      <c r="H5" s="44">
        <f>IF(List!$D$2&gt;=H$1,SUMIFS(Finances!H$3:H$249,Finances!$A$3:$A$249,$A5,Finances!$B$3:$B$249,$B5,Finances!$D$3:$D$249,$D5),NA())</f>
        <v>1716720</v>
      </c>
      <c r="I5" s="44">
        <f>IF(List!$D$2&gt;=I$1,SUMIFS(Finances!I$3:I$249,Finances!$A$3:$A$249,$A5,Finances!$B$3:$B$249,$B5,Finances!$D$3:$D$249,$D5),NA())</f>
        <v>1832640</v>
      </c>
      <c r="J5" s="44">
        <f>IF(List!$D$2&gt;=J$1,SUMIFS(Finances!J$3:J$249,Finances!$A$3:$A$249,$A5,Finances!$B$3:$B$249,$B5,Finances!$D$3:$D$249,$D5),NA())</f>
        <v>1705680</v>
      </c>
      <c r="K5" s="44">
        <f>IF(List!$D$2&gt;=K$1,SUMIFS(Finances!K$3:K$249,Finances!$A$3:$A$249,$A5,Finances!$B$3:$B$249,$B5,Finances!$D$3:$D$249,$D5),NA())</f>
        <v>1738800</v>
      </c>
      <c r="L5" s="44">
        <f>IF(List!$D$2&gt;=L$1,SUMIFS(Finances!L$3:L$249,Finances!$A$3:$A$249,$A5,Finances!$B$3:$B$249,$B5,Finances!$D$3:$D$249,$D5),NA())</f>
        <v>1755360</v>
      </c>
      <c r="M5" s="44">
        <f>IF(List!$D$2&gt;=M$1,SUMIFS(Finances!M$3:M$249,Finances!$A$3:$A$249,$A5,Finances!$B$3:$B$249,$B5,Finances!$D$3:$D$249,$D5),NA())</f>
        <v>1705680</v>
      </c>
      <c r="N5" s="44">
        <f>IF(List!$D$2&gt;=N$1,SUMIFS(Finances!N$3:N$249,Finances!$A$3:$A$249,$A5,Finances!$B$3:$B$249,$B5,Finances!$D$3:$D$249,$D5),NA())</f>
        <v>1656000</v>
      </c>
      <c r="O5" s="44" t="e">
        <f>IF(List!$D$2&gt;=O$1,SUMIFS(Finances!O$3:O$249,Finances!$A$3:$A$249,$A5,Finances!$B$3:$B$249,$B5,Finances!$D$3:$D$249,$D5),NA())</f>
        <v>#N/A</v>
      </c>
      <c r="P5" s="44" t="e">
        <f>IF(List!$D$2&gt;=P$1,SUMIFS(Finances!P$3:P$249,Finances!$A$3:$A$249,$A5,Finances!$B$3:$B$249,$B5,Finances!$D$3:$D$249,$D5),NA())</f>
        <v>#N/A</v>
      </c>
      <c r="Q5" s="44"/>
      <c r="R5" s="29">
        <f ca="1">SUM(OFFSET(E5,,,,List!$D$2))</f>
        <v>17158480</v>
      </c>
    </row>
    <row r="6" spans="1:18" x14ac:dyDescent="0.25">
      <c r="A6" t="s">
        <v>20</v>
      </c>
      <c r="B6" s="16" t="s">
        <v>0</v>
      </c>
      <c r="C6" s="16" t="str">
        <f>List!$R$2</f>
        <v>Europe</v>
      </c>
      <c r="D6" s="5" t="str">
        <f>List!S$5</f>
        <v>Greece</v>
      </c>
      <c r="E6" s="44">
        <f>IF(List!$D$2&gt;=E$1,SUMIFS(Finances!E$3:E$249,Finances!$A$3:$A$249,$A6,Finances!$B$3:$B$249,$B6,Finances!$D$3:$D$249,$D6),NA())</f>
        <v>2633040</v>
      </c>
      <c r="F6" s="44">
        <f>IF(List!$D$2&gt;=F$1,SUMIFS(Finances!F$3:F$249,Finances!$A$3:$A$249,$A6,Finances!$B$3:$B$249,$B6,Finances!$D$3:$D$249,$D6),NA())</f>
        <v>2693760</v>
      </c>
      <c r="G6" s="44">
        <f>IF(List!$D$2&gt;=G$1,SUMIFS(Finances!G$3:G$249,Finances!$A$3:$A$249,$A6,Finances!$B$3:$B$249,$B6,Finances!$D$3:$D$249,$D6),NA())</f>
        <v>2726880</v>
      </c>
      <c r="H6" s="44">
        <f>IF(List!$D$2&gt;=H$1,SUMIFS(Finances!H$3:H$249,Finances!$A$3:$A$249,$A6,Finances!$B$3:$B$249,$B6,Finances!$D$3:$D$249,$D6),NA())</f>
        <v>2292480</v>
      </c>
      <c r="I6" s="44">
        <f>IF(List!$D$2&gt;=I$1,SUMIFS(Finances!I$3:I$249,Finances!$A$3:$A$249,$A6,Finances!$B$3:$B$249,$B6,Finances!$D$3:$D$249,$D6),NA())</f>
        <v>2179520</v>
      </c>
      <c r="J6" s="44">
        <f>IF(List!$D$2&gt;=J$1,SUMIFS(Finances!J$3:J$249,Finances!$A$3:$A$249,$A6,Finances!$B$3:$B$249,$B6,Finances!$D$3:$D$249,$D6),NA())</f>
        <v>2292480</v>
      </c>
      <c r="K6" s="44">
        <f>IF(List!$D$2&gt;=K$1,SUMIFS(Finances!K$3:K$249,Finances!$A$3:$A$249,$A6,Finances!$B$3:$B$249,$B6,Finances!$D$3:$D$249,$D6),NA())</f>
        <v>2676560</v>
      </c>
      <c r="L6" s="44">
        <f>IF(List!$D$2&gt;=L$1,SUMIFS(Finances!L$3:L$249,Finances!$A$3:$A$249,$A6,Finances!$B$3:$B$249,$B6,Finances!$D$3:$D$249,$D6),NA())</f>
        <v>2748960</v>
      </c>
      <c r="M6" s="44">
        <f>IF(List!$D$2&gt;=M$1,SUMIFS(Finances!M$3:M$249,Finances!$A$3:$A$249,$A6,Finances!$B$3:$B$249,$B6,Finances!$D$3:$D$249,$D6),NA())</f>
        <v>2748960</v>
      </c>
      <c r="N6" s="44">
        <f>IF(List!$D$2&gt;=N$1,SUMIFS(Finances!N$3:N$249,Finances!$A$3:$A$249,$A6,Finances!$B$3:$B$249,$B6,Finances!$D$3:$D$249,$D6),NA())</f>
        <v>2583360</v>
      </c>
      <c r="O6" s="44" t="e">
        <f>IF(List!$D$2&gt;=O$1,SUMIFS(Finances!O$3:O$249,Finances!$A$3:$A$249,$A6,Finances!$B$3:$B$249,$B6,Finances!$D$3:$D$249,$D6),NA())</f>
        <v>#N/A</v>
      </c>
      <c r="P6" s="44" t="e">
        <f>IF(List!$D$2&gt;=P$1,SUMIFS(Finances!P$3:P$249,Finances!$A$3:$A$249,$A6,Finances!$B$3:$B$249,$B6,Finances!$D$3:$D$249,$D6),NA())</f>
        <v>#N/A</v>
      </c>
      <c r="Q6" s="44"/>
      <c r="R6" s="29">
        <f ca="1">SUM(OFFSET(E6,,,,List!$D$2))</f>
        <v>25576000</v>
      </c>
    </row>
    <row r="7" spans="1:18" x14ac:dyDescent="0.25">
      <c r="A7" t="s">
        <v>20</v>
      </c>
      <c r="B7" s="16" t="s">
        <v>0</v>
      </c>
      <c r="C7" s="16" t="str">
        <f>List!$R$2</f>
        <v>Europe</v>
      </c>
      <c r="D7" s="5" t="str">
        <f>List!S$6</f>
        <v>Ireland</v>
      </c>
      <c r="E7" s="44">
        <f>IF(List!$D$2&gt;=E$1,SUMIFS(Finances!E$3:E$249,Finances!$A$3:$A$249,$A7,Finances!$B$3:$B$249,$B7,Finances!$D$3:$D$249,$D7),NA())</f>
        <v>1782960</v>
      </c>
      <c r="F7" s="44">
        <f>IF(List!$D$2&gt;=F$1,SUMIFS(Finances!F$3:F$249,Finances!$A$3:$A$249,$A7,Finances!$B$3:$B$249,$B7,Finances!$D$3:$D$249,$D7),NA())</f>
        <v>1854720</v>
      </c>
      <c r="G7" s="44">
        <f>IF(List!$D$2&gt;=G$1,SUMIFS(Finances!G$3:G$249,Finances!$A$3:$A$249,$A7,Finances!$B$3:$B$249,$B7,Finances!$D$3:$D$249,$D7),NA())</f>
        <v>1865760</v>
      </c>
      <c r="H7" s="44">
        <f>IF(List!$D$2&gt;=H$1,SUMIFS(Finances!H$3:H$249,Finances!$A$3:$A$249,$A7,Finances!$B$3:$B$249,$B7,Finances!$D$3:$D$249,$D7),NA())</f>
        <v>1155360</v>
      </c>
      <c r="I7" s="44">
        <f>IF(List!$D$2&gt;=I$1,SUMIFS(Finances!I$3:I$249,Finances!$A$3:$A$249,$A7,Finances!$B$3:$B$249,$B7,Finances!$D$3:$D$249,$D7),NA())</f>
        <v>1805040</v>
      </c>
      <c r="J7" s="44">
        <f>IF(List!$D$2&gt;=J$1,SUMIFS(Finances!J$3:J$249,Finances!$A$3:$A$249,$A7,Finances!$B$3:$B$249,$B7,Finances!$D$3:$D$249,$D7),NA())</f>
        <v>1898879.9999999995</v>
      </c>
      <c r="K7" s="44">
        <f>IF(List!$D$2&gt;=K$1,SUMIFS(Finances!K$3:K$249,Finances!$A$3:$A$249,$A7,Finances!$B$3:$B$249,$B7,Finances!$D$3:$D$249,$D7),NA())</f>
        <v>2009280</v>
      </c>
      <c r="L7" s="44">
        <f>IF(List!$D$2&gt;=L$1,SUMIFS(Finances!L$3:L$249,Finances!$A$3:$A$249,$A7,Finances!$B$3:$B$249,$B7,Finances!$D$3:$D$249,$D7),NA())</f>
        <v>2152800</v>
      </c>
      <c r="M7" s="44">
        <f>IF(List!$D$2&gt;=M$1,SUMIFS(Finances!M$3:M$249,Finances!$A$3:$A$249,$A7,Finances!$B$3:$B$249,$B7,Finances!$D$3:$D$249,$D7),NA())</f>
        <v>1959600</v>
      </c>
      <c r="N7" s="44">
        <f>IF(List!$D$2&gt;=N$1,SUMIFS(Finances!N$3:N$249,Finances!$A$3:$A$249,$A7,Finances!$B$3:$B$249,$B7,Finances!$D$3:$D$249,$D7),NA())</f>
        <v>1959600</v>
      </c>
      <c r="O7" s="44" t="e">
        <f>IF(List!$D$2&gt;=O$1,SUMIFS(Finances!O$3:O$249,Finances!$A$3:$A$249,$A7,Finances!$B$3:$B$249,$B7,Finances!$D$3:$D$249,$D7),NA())</f>
        <v>#N/A</v>
      </c>
      <c r="P7" s="44" t="e">
        <f>IF(List!$D$2&gt;=P$1,SUMIFS(Finances!P$3:P$249,Finances!$A$3:$A$249,$A7,Finances!$B$3:$B$249,$B7,Finances!$D$3:$D$249,$D7),NA())</f>
        <v>#N/A</v>
      </c>
      <c r="Q7" s="44"/>
      <c r="R7" s="29">
        <f ca="1">SUM(OFFSET(E7,,,,List!$D$2))</f>
        <v>18444000</v>
      </c>
    </row>
    <row r="8" spans="1:18" x14ac:dyDescent="0.25">
      <c r="A8" t="s">
        <v>20</v>
      </c>
      <c r="B8" s="16" t="s">
        <v>0</v>
      </c>
      <c r="C8" s="16" t="str">
        <f>List!$R$2</f>
        <v>Europe</v>
      </c>
      <c r="D8" s="5" t="str">
        <f>List!S$7</f>
        <v>Italy</v>
      </c>
      <c r="E8" s="44">
        <f>IF(List!$D$2&gt;=E$1,SUMIFS(Finances!E$3:E$249,Finances!$A$3:$A$249,$A8,Finances!$B$3:$B$249,$B8,Finances!$D$3:$D$249,$D8),NA())</f>
        <v>949439.99999999977</v>
      </c>
      <c r="F8" s="44">
        <f>IF(List!$D$2&gt;=F$1,SUMIFS(Finances!F$3:F$249,Finances!$A$3:$A$249,$A8,Finances!$B$3:$B$249,$B8,Finances!$D$3:$D$249,$D8),NA())</f>
        <v>927360</v>
      </c>
      <c r="G8" s="44">
        <f>IF(List!$D$2&gt;=G$1,SUMIFS(Finances!G$3:G$249,Finances!$A$3:$A$249,$A8,Finances!$B$3:$B$249,$B8,Finances!$D$3:$D$249,$D8),NA())</f>
        <v>894240</v>
      </c>
      <c r="H8" s="44">
        <f>IF(List!$D$2&gt;=H$1,SUMIFS(Finances!H$3:H$249,Finances!$A$3:$A$249,$A8,Finances!$B$3:$B$249,$B8,Finances!$D$3:$D$249,$D8),NA())</f>
        <v>850080</v>
      </c>
      <c r="I8" s="44">
        <f>IF(List!$D$2&gt;=I$1,SUMIFS(Finances!I$3:I$249,Finances!$A$3:$A$249,$A8,Finances!$B$3:$B$249,$B8,Finances!$D$3:$D$249,$D8),NA())</f>
        <v>828000</v>
      </c>
      <c r="J8" s="44">
        <f>IF(List!$D$2&gt;=J$1,SUMIFS(Finances!J$3:J$249,Finances!$A$3:$A$249,$A8,Finances!$B$3:$B$249,$B8,Finances!$D$3:$D$249,$D8),NA())</f>
        <v>750720</v>
      </c>
      <c r="K8" s="44">
        <f>IF(List!$D$2&gt;=K$1,SUMIFS(Finances!K$3:K$249,Finances!$A$3:$A$249,$A8,Finances!$B$3:$B$249,$B8,Finances!$D$3:$D$249,$D8),NA())</f>
        <v>805920</v>
      </c>
      <c r="L8" s="44">
        <f>IF(List!$D$2&gt;=L$1,SUMIFS(Finances!L$3:L$249,Finances!$A$3:$A$249,$A8,Finances!$B$3:$B$249,$B8,Finances!$D$3:$D$249,$D8),NA())</f>
        <v>816960</v>
      </c>
      <c r="M8" s="44">
        <f>IF(List!$D$2&gt;=M$1,SUMIFS(Finances!M$3:M$249,Finances!$A$3:$A$249,$A8,Finances!$B$3:$B$249,$B8,Finances!$D$3:$D$249,$D8),NA())</f>
        <v>905280</v>
      </c>
      <c r="N8" s="44">
        <f>IF(List!$D$2&gt;=N$1,SUMIFS(Finances!N$3:N$249,Finances!$A$3:$A$249,$A8,Finances!$B$3:$B$249,$B8,Finances!$D$3:$D$249,$D8),NA())</f>
        <v>883200</v>
      </c>
      <c r="O8" s="44" t="e">
        <f>IF(List!$D$2&gt;=O$1,SUMIFS(Finances!O$3:O$249,Finances!$A$3:$A$249,$A8,Finances!$B$3:$B$249,$B8,Finances!$D$3:$D$249,$D8),NA())</f>
        <v>#N/A</v>
      </c>
      <c r="P8" s="44" t="e">
        <f>IF(List!$D$2&gt;=P$1,SUMIFS(Finances!P$3:P$249,Finances!$A$3:$A$249,$A8,Finances!$B$3:$B$249,$B8,Finances!$D$3:$D$249,$D8),NA())</f>
        <v>#N/A</v>
      </c>
      <c r="Q8" s="44"/>
      <c r="R8" s="29">
        <f ca="1">SUM(OFFSET(E8,,,,List!$D$2))</f>
        <v>8611200</v>
      </c>
    </row>
    <row r="9" spans="1:18" x14ac:dyDescent="0.25">
      <c r="A9" t="s">
        <v>20</v>
      </c>
      <c r="B9" s="16" t="s">
        <v>0</v>
      </c>
      <c r="C9" s="16" t="str">
        <f>List!$R$2</f>
        <v>Europe</v>
      </c>
      <c r="D9" s="5" t="str">
        <f>List!S$8</f>
        <v>Portugal</v>
      </c>
      <c r="E9" s="44">
        <f>IF(List!$D$2&gt;=E$1,SUMIFS(Finances!E$3:E$249,Finances!$A$3:$A$249,$A9,Finances!$B$3:$B$249,$B9,Finances!$D$3:$D$249,$D9),NA())</f>
        <v>1489185.5999999999</v>
      </c>
      <c r="F9" s="44">
        <f>IF(List!$D$2&gt;=F$1,SUMIFS(Finances!F$3:F$249,Finances!$A$3:$A$249,$A9,Finances!$B$3:$B$249,$B9,Finances!$D$3:$D$249,$D9),NA())</f>
        <v>1548028.8</v>
      </c>
      <c r="G9" s="44">
        <f>IF(List!$D$2&gt;=G$1,SUMIFS(Finances!G$3:G$249,Finances!$A$3:$A$249,$A9,Finances!$B$3:$B$249,$B9,Finances!$D$3:$D$249,$D9),NA())</f>
        <v>1511817.5999999999</v>
      </c>
      <c r="H9" s="44">
        <f>IF(List!$D$2&gt;=H$1,SUMIFS(Finances!H$3:H$249,Finances!$A$3:$A$249,$A9,Finances!$B$3:$B$249,$B9,Finances!$D$3:$D$249,$D9),NA())</f>
        <v>1407710.4</v>
      </c>
      <c r="I9" s="44">
        <f>IF(List!$D$2&gt;=I$1,SUMIFS(Finances!I$3:I$249,Finances!$A$3:$A$249,$A9,Finances!$B$3:$B$249,$B9,Finances!$D$3:$D$249,$D9),NA())</f>
        <v>1502764.8</v>
      </c>
      <c r="J9" s="44">
        <f>IF(List!$D$2&gt;=J$1,SUMIFS(Finances!J$3:J$249,Finances!$A$3:$A$249,$A9,Finances!$B$3:$B$249,$B9,Finances!$D$3:$D$249,$D9),NA())</f>
        <v>1398657.5999999999</v>
      </c>
      <c r="K9" s="44">
        <f>IF(List!$D$2&gt;=K$1,SUMIFS(Finances!K$3:K$249,Finances!$A$3:$A$249,$A9,Finances!$B$3:$B$249,$B9,Finances!$D$3:$D$249,$D9),NA())</f>
        <v>1425816</v>
      </c>
      <c r="L9" s="44">
        <f>IF(List!$D$2&gt;=L$1,SUMIFS(Finances!L$3:L$249,Finances!$A$3:$A$249,$A9,Finances!$B$3:$B$249,$B9,Finances!$D$3:$D$249,$D9),NA())</f>
        <v>1439395.2</v>
      </c>
      <c r="M9" s="44">
        <f>IF(List!$D$2&gt;=M$1,SUMIFS(Finances!M$3:M$249,Finances!$A$3:$A$249,$A9,Finances!$B$3:$B$249,$B9,Finances!$D$3:$D$249,$D9),NA())</f>
        <v>1398657.5999999999</v>
      </c>
      <c r="N9" s="44">
        <f>IF(List!$D$2&gt;=N$1,SUMIFS(Finances!N$3:N$249,Finances!$A$3:$A$249,$A9,Finances!$B$3:$B$249,$B9,Finances!$D$3:$D$249,$D9),NA())</f>
        <v>1357920</v>
      </c>
      <c r="O9" s="44" t="e">
        <f>IF(List!$D$2&gt;=O$1,SUMIFS(Finances!O$3:O$249,Finances!$A$3:$A$249,$A9,Finances!$B$3:$B$249,$B9,Finances!$D$3:$D$249,$D9),NA())</f>
        <v>#N/A</v>
      </c>
      <c r="P9" s="44" t="e">
        <f>IF(List!$D$2&gt;=P$1,SUMIFS(Finances!P$3:P$249,Finances!$A$3:$A$249,$A9,Finances!$B$3:$B$249,$B9,Finances!$D$3:$D$249,$D9),NA())</f>
        <v>#N/A</v>
      </c>
      <c r="Q9" s="44"/>
      <c r="R9" s="29">
        <f ca="1">SUM(OFFSET(E9,,,,List!$D$2))</f>
        <v>14479953.6</v>
      </c>
    </row>
    <row r="10" spans="1:18" x14ac:dyDescent="0.25">
      <c r="A10" t="s">
        <v>20</v>
      </c>
      <c r="B10" s="16" t="s">
        <v>0</v>
      </c>
      <c r="C10" s="16" t="str">
        <f>List!$R$2</f>
        <v>Europe</v>
      </c>
      <c r="D10" s="5" t="str">
        <f>List!S$9</f>
        <v>Scotland</v>
      </c>
      <c r="E10" s="44">
        <f>IF(List!$D$2&gt;=E$1,SUMIFS(Finances!E$3:E$249,Finances!$A$3:$A$249,$A10,Finances!$B$3:$B$249,$B10,Finances!$D$3:$D$249,$D10),NA())</f>
        <v>1286160</v>
      </c>
      <c r="F10" s="44">
        <f>IF(List!$D$2&gt;=F$1,SUMIFS(Finances!F$3:F$249,Finances!$A$3:$A$249,$A10,Finances!$B$3:$B$249,$B10,Finances!$D$3:$D$249,$D10),NA())</f>
        <v>1264080</v>
      </c>
      <c r="G10" s="44">
        <f>IF(List!$D$2&gt;=G$1,SUMIFS(Finances!G$3:G$249,Finances!$A$3:$A$249,$A10,Finances!$B$3:$B$249,$B10,Finances!$D$3:$D$249,$D10),NA())</f>
        <v>1230960</v>
      </c>
      <c r="H10" s="44">
        <f>IF(List!$D$2&gt;=H$1,SUMIFS(Finances!H$3:H$249,Finances!$A$3:$A$249,$A10,Finances!$B$3:$B$249,$B10,Finances!$D$3:$D$249,$D10),NA())</f>
        <v>1192320</v>
      </c>
      <c r="I10" s="44">
        <f>IF(List!$D$2&gt;=I$1,SUMIFS(Finances!I$3:I$249,Finances!$A$3:$A$249,$A10,Finances!$B$3:$B$249,$B10,Finances!$D$3:$D$249,$D10),NA())</f>
        <v>1242000</v>
      </c>
      <c r="J10" s="44">
        <f>IF(List!$D$2&gt;=J$1,SUMIFS(Finances!J$3:J$249,Finances!$A$3:$A$249,$A10,Finances!$B$3:$B$249,$B10,Finances!$D$3:$D$249,$D10),NA())</f>
        <v>1181280</v>
      </c>
      <c r="K10" s="44">
        <f>IF(List!$D$2&gt;=K$1,SUMIFS(Finances!K$3:K$249,Finances!$A$3:$A$249,$A10,Finances!$B$3:$B$249,$B10,Finances!$D$3:$D$249,$D10),NA())</f>
        <v>1059840</v>
      </c>
      <c r="L10" s="44">
        <f>IF(List!$D$2&gt;=L$1,SUMIFS(Finances!L$3:L$249,Finances!$A$3:$A$249,$A10,Finances!$B$3:$B$249,$B10,Finances!$D$3:$D$249,$D10),NA())</f>
        <v>999120</v>
      </c>
      <c r="M10" s="44">
        <f>IF(List!$D$2&gt;=M$1,SUMIFS(Finances!M$3:M$249,Finances!$A$3:$A$249,$A10,Finances!$B$3:$B$249,$B10,Finances!$D$3:$D$249,$D10),NA())</f>
        <v>927360</v>
      </c>
      <c r="N10" s="44">
        <f>IF(List!$D$2&gt;=N$1,SUMIFS(Finances!N$3:N$249,Finances!$A$3:$A$249,$A10,Finances!$B$3:$B$249,$B10,Finances!$D$3:$D$249,$D10),NA())</f>
        <v>1010160</v>
      </c>
      <c r="O10" s="44" t="e">
        <f>IF(List!$D$2&gt;=O$1,SUMIFS(Finances!O$3:O$249,Finances!$A$3:$A$249,$A10,Finances!$B$3:$B$249,$B10,Finances!$D$3:$D$249,$D10),NA())</f>
        <v>#N/A</v>
      </c>
      <c r="P10" s="44" t="e">
        <f>IF(List!$D$2&gt;=P$1,SUMIFS(Finances!P$3:P$249,Finances!$A$3:$A$249,$A10,Finances!$B$3:$B$249,$B10,Finances!$D$3:$D$249,$D10),NA())</f>
        <v>#N/A</v>
      </c>
      <c r="Q10" s="44"/>
      <c r="R10" s="29">
        <f ca="1">SUM(OFFSET(E10,,,,List!$D$2))</f>
        <v>11393280</v>
      </c>
    </row>
    <row r="11" spans="1:18" x14ac:dyDescent="0.25">
      <c r="A11" t="s">
        <v>20</v>
      </c>
      <c r="B11" s="16" t="s">
        <v>0</v>
      </c>
      <c r="C11" s="16" t="str">
        <f>List!$R$2</f>
        <v>Europe</v>
      </c>
      <c r="D11" s="5" t="str">
        <f>List!S$10</f>
        <v>Spain</v>
      </c>
      <c r="E11" s="44">
        <f>IF(List!$D$2&gt;=E$1,SUMIFS(Finances!E$3:E$249,Finances!$A$3:$A$249,$A11,Finances!$B$3:$B$249,$B11,Finances!$D$3:$D$249,$D11),NA())</f>
        <v>2870400</v>
      </c>
      <c r="F11" s="44">
        <f>IF(List!$D$2&gt;=F$1,SUMIFS(Finances!F$3:F$249,Finances!$A$3:$A$249,$A11,Finances!$B$3:$B$249,$B11,Finances!$D$3:$D$249,$D11),NA())</f>
        <v>921840</v>
      </c>
      <c r="G11" s="44">
        <f>IF(List!$D$2&gt;=G$1,SUMIFS(Finances!G$3:G$249,Finances!$A$3:$A$249,$A11,Finances!$B$3:$B$249,$B11,Finances!$D$3:$D$249,$D11),NA())</f>
        <v>2009280</v>
      </c>
      <c r="H11" s="44">
        <f>IF(List!$D$2&gt;=H$1,SUMIFS(Finances!H$3:H$249,Finances!$A$3:$A$249,$A11,Finances!$B$3:$B$249,$B11,Finances!$D$3:$D$249,$D11),NA())</f>
        <v>1841140.8</v>
      </c>
      <c r="I11" s="44">
        <f>IF(List!$D$2&gt;=I$1,SUMIFS(Finances!I$3:I$249,Finances!$A$3:$A$249,$A11,Finances!$B$3:$B$249,$B11,Finances!$D$3:$D$249,$D11),NA())</f>
        <v>1936857.5999999996</v>
      </c>
      <c r="J11" s="44">
        <f>IF(List!$D$2&gt;=J$1,SUMIFS(Finances!J$3:J$249,Finances!$A$3:$A$249,$A11,Finances!$B$3:$B$249,$B11,Finances!$D$3:$D$249,$D11),NA())</f>
        <v>2049465.6</v>
      </c>
      <c r="K11" s="44">
        <f>IF(List!$D$2&gt;=K$1,SUMIFS(Finances!K$3:K$249,Finances!$A$3:$A$249,$A11,Finances!$B$3:$B$249,$B11,Finances!$D$3:$D$249,$D11),NA())</f>
        <v>2969760</v>
      </c>
      <c r="L11" s="44">
        <f>IF(List!$D$2&gt;=L$1,SUMIFS(Finances!L$3:L$249,Finances!$A$3:$A$249,$A11,Finances!$B$3:$B$249,$B11,Finances!$D$3:$D$249,$D11),NA())</f>
        <v>3091200.0000000005</v>
      </c>
      <c r="M11" s="44">
        <f>IF(List!$D$2&gt;=M$1,SUMIFS(Finances!M$3:M$249,Finances!$A$3:$A$249,$A11,Finances!$B$3:$B$249,$B11,Finances!$D$3:$D$249,$D11),NA())</f>
        <v>3245760</v>
      </c>
      <c r="N11" s="44">
        <f>IF(List!$D$2&gt;=N$1,SUMIFS(Finances!N$3:N$249,Finances!$A$3:$A$249,$A11,Finances!$B$3:$B$249,$B11,Finances!$D$3:$D$249,$D11),NA())</f>
        <v>2920080</v>
      </c>
      <c r="O11" s="44" t="e">
        <f>IF(List!$D$2&gt;=O$1,SUMIFS(Finances!O$3:O$249,Finances!$A$3:$A$249,$A11,Finances!$B$3:$B$249,$B11,Finances!$D$3:$D$249,$D11),NA())</f>
        <v>#N/A</v>
      </c>
      <c r="P11" s="44" t="e">
        <f>IF(List!$D$2&gt;=P$1,SUMIFS(Finances!P$3:P$249,Finances!$A$3:$A$249,$A11,Finances!$B$3:$B$249,$B11,Finances!$D$3:$D$249,$D11),NA())</f>
        <v>#N/A</v>
      </c>
      <c r="Q11" s="44"/>
      <c r="R11" s="29">
        <f ca="1">SUM(OFFSET(E11,,,,List!$D$2))</f>
        <v>23855784</v>
      </c>
    </row>
    <row r="12" spans="1:18" x14ac:dyDescent="0.25">
      <c r="A12" t="s">
        <v>20</v>
      </c>
      <c r="B12" s="16" t="s">
        <v>0</v>
      </c>
      <c r="C12" s="16" t="str">
        <f>List!$R$2</f>
        <v>Europe</v>
      </c>
      <c r="D12" s="5" t="str">
        <f>List!S$11</f>
        <v>Wales</v>
      </c>
      <c r="E12" s="44">
        <f>IF(List!$D$2&gt;=E$1,SUMIFS(Finances!E$3:E$249,Finances!$A$3:$A$249,$A12,Finances!$B$3:$B$249,$B12,Finances!$D$3:$D$249,$D12),NA())</f>
        <v>1021200</v>
      </c>
      <c r="F12" s="44">
        <f>IF(List!$D$2&gt;=F$1,SUMIFS(Finances!F$3:F$249,Finances!$A$3:$A$249,$A12,Finances!$B$3:$B$249,$B12,Finances!$D$3:$D$249,$D12),NA())</f>
        <v>999120</v>
      </c>
      <c r="G12" s="44">
        <f>IF(List!$D$2&gt;=G$1,SUMIFS(Finances!G$3:G$249,Finances!$A$3:$A$249,$A12,Finances!$B$3:$B$249,$B12,Finances!$D$3:$D$249,$D12),NA())</f>
        <v>971520</v>
      </c>
      <c r="H12" s="44">
        <f>IF(List!$D$2&gt;=H$1,SUMIFS(Finances!H$3:H$249,Finances!$A$3:$A$249,$A12,Finances!$B$3:$B$249,$B12,Finances!$D$3:$D$249,$D12),NA())</f>
        <v>1021200</v>
      </c>
      <c r="I12" s="44">
        <f>IF(List!$D$2&gt;=I$1,SUMIFS(Finances!I$3:I$249,Finances!$A$3:$A$249,$A12,Finances!$B$3:$B$249,$B12,Finances!$D$3:$D$249,$D12),NA())</f>
        <v>1081920</v>
      </c>
      <c r="J12" s="44">
        <f>IF(List!$D$2&gt;=J$1,SUMIFS(Finances!J$3:J$249,Finances!$A$3:$A$249,$A12,Finances!$B$3:$B$249,$B12,Finances!$D$3:$D$249,$D12),NA())</f>
        <v>993600</v>
      </c>
      <c r="K12" s="44">
        <f>IF(List!$D$2&gt;=K$1,SUMIFS(Finances!K$3:K$249,Finances!$A$3:$A$249,$A12,Finances!$B$3:$B$249,$B12,Finances!$D$3:$D$249,$D12),NA())</f>
        <v>905280</v>
      </c>
      <c r="L12" s="44">
        <f>IF(List!$D$2&gt;=L$1,SUMIFS(Finances!L$3:L$249,Finances!$A$3:$A$249,$A12,Finances!$B$3:$B$249,$B12,Finances!$D$3:$D$249,$D12),NA())</f>
        <v>877680</v>
      </c>
      <c r="M12" s="44">
        <f>IF(List!$D$2&gt;=M$1,SUMIFS(Finances!M$3:M$249,Finances!$A$3:$A$249,$A12,Finances!$B$3:$B$249,$B12,Finances!$D$3:$D$249,$D12),NA())</f>
        <v>921840</v>
      </c>
      <c r="N12" s="44">
        <f>IF(List!$D$2&gt;=N$1,SUMIFS(Finances!N$3:N$249,Finances!$A$3:$A$249,$A12,Finances!$B$3:$B$249,$B12,Finances!$D$3:$D$249,$D12),NA())</f>
        <v>1015680</v>
      </c>
      <c r="O12" s="44" t="e">
        <f>IF(List!$D$2&gt;=O$1,SUMIFS(Finances!O$3:O$249,Finances!$A$3:$A$249,$A12,Finances!$B$3:$B$249,$B12,Finances!$D$3:$D$249,$D12),NA())</f>
        <v>#N/A</v>
      </c>
      <c r="P12" s="44" t="e">
        <f>IF(List!$D$2&gt;=P$1,SUMIFS(Finances!P$3:P$249,Finances!$A$3:$A$249,$A12,Finances!$B$3:$B$249,$B12,Finances!$D$3:$D$249,$D12),NA())</f>
        <v>#N/A</v>
      </c>
      <c r="Q12" s="44"/>
      <c r="R12" s="29">
        <f ca="1">SUM(OFFSET(E12,,,,List!$D$2))</f>
        <v>9809040</v>
      </c>
    </row>
    <row r="13" spans="1:18" x14ac:dyDescent="0.25">
      <c r="A13" t="s">
        <v>20</v>
      </c>
      <c r="B13" s="16" t="s">
        <v>0</v>
      </c>
      <c r="C13" s="16" t="str">
        <f>List!$R$2</f>
        <v>Europe</v>
      </c>
      <c r="D13" s="16" t="s">
        <v>15</v>
      </c>
      <c r="E13" s="19">
        <f>SUM(E3:E12)</f>
        <v>17557905.600000001</v>
      </c>
      <c r="F13" s="19">
        <f t="shared" ref="F13:P13" si="0">SUM(F3:F12)</f>
        <v>15988348.800000001</v>
      </c>
      <c r="G13" s="19">
        <f t="shared" si="0"/>
        <v>15506457.6</v>
      </c>
      <c r="H13" s="19">
        <f t="shared" si="0"/>
        <v>15197491.200000001</v>
      </c>
      <c r="I13" s="19">
        <f t="shared" si="0"/>
        <v>16013302.4</v>
      </c>
      <c r="J13" s="19">
        <f t="shared" si="0"/>
        <v>16046443.199999999</v>
      </c>
      <c r="K13" s="19">
        <f t="shared" si="0"/>
        <v>17190296</v>
      </c>
      <c r="L13" s="19">
        <f t="shared" si="0"/>
        <v>17303875.199999999</v>
      </c>
      <c r="M13" s="19">
        <f t="shared" si="0"/>
        <v>17158257.600000001</v>
      </c>
      <c r="N13" s="19">
        <f t="shared" si="0"/>
        <v>16670400</v>
      </c>
      <c r="O13" s="19" t="e">
        <f t="shared" si="0"/>
        <v>#N/A</v>
      </c>
      <c r="P13" s="19" t="e">
        <f t="shared" si="0"/>
        <v>#N/A</v>
      </c>
      <c r="Q13" s="19"/>
      <c r="R13" s="19"/>
    </row>
    <row r="14" spans="1:18" x14ac:dyDescent="0.25">
      <c r="B14" s="16"/>
      <c r="D14" s="15"/>
      <c r="E14" s="19"/>
      <c r="F14" s="19"/>
      <c r="G14" s="19"/>
      <c r="H14" s="19"/>
      <c r="I14" s="19"/>
      <c r="J14" s="19"/>
      <c r="K14" s="19"/>
      <c r="L14" s="19"/>
      <c r="M14" s="19"/>
      <c r="N14" s="19"/>
      <c r="O14" s="19"/>
      <c r="P14" s="19"/>
      <c r="Q14" s="19"/>
      <c r="R14" s="19"/>
    </row>
    <row r="15" spans="1:18" x14ac:dyDescent="0.25">
      <c r="A15" s="17" t="s">
        <v>41</v>
      </c>
      <c r="B15" s="17" t="s">
        <v>54</v>
      </c>
      <c r="C15" s="17" t="s">
        <v>55</v>
      </c>
      <c r="D15" s="17" t="s">
        <v>128</v>
      </c>
      <c r="E15" s="47" t="s">
        <v>42</v>
      </c>
      <c r="F15" s="47" t="s">
        <v>43</v>
      </c>
      <c r="G15" s="47" t="s">
        <v>44</v>
      </c>
      <c r="H15" s="47" t="s">
        <v>45</v>
      </c>
      <c r="I15" s="47" t="s">
        <v>46</v>
      </c>
      <c r="J15" s="47" t="s">
        <v>47</v>
      </c>
      <c r="K15" s="47" t="s">
        <v>48</v>
      </c>
      <c r="L15" s="47" t="s">
        <v>49</v>
      </c>
      <c r="M15" s="47" t="s">
        <v>50</v>
      </c>
      <c r="N15" s="47" t="s">
        <v>51</v>
      </c>
      <c r="O15" s="47" t="s">
        <v>6</v>
      </c>
      <c r="P15" s="47" t="s">
        <v>52</v>
      </c>
      <c r="Q15" s="47" t="s">
        <v>15</v>
      </c>
      <c r="R15" s="48" t="s">
        <v>40</v>
      </c>
    </row>
    <row r="16" spans="1:18" x14ac:dyDescent="0.25">
      <c r="A16" t="s">
        <v>19</v>
      </c>
      <c r="B16" s="16" t="s">
        <v>0</v>
      </c>
      <c r="C16" s="16" t="str">
        <f>List!$R$2</f>
        <v>Europe</v>
      </c>
      <c r="D16" s="5" t="str">
        <f>List!S$2</f>
        <v>England</v>
      </c>
      <c r="E16" s="44">
        <f>IF(List!$D$2&gt;=E$1,SUMIFS(Finances!E$3:E$249,Finances!$A$3:$A$249,$A16,Finances!$B$3:$B$249,$B16,Finances!$D$3:$D$249,$D16),NA())</f>
        <v>1604664</v>
      </c>
      <c r="F16" s="44">
        <f>IF(List!$D$2&gt;=F$1,SUMIFS(Finances!F$3:F$249,Finances!$A$3:$A$249,$A16,Finances!$B$3:$B$249,$B16,Finances!$D$3:$D$249,$D16),NA())</f>
        <v>1735764</v>
      </c>
      <c r="G16" s="44">
        <f>IF(List!$D$2&gt;=G$1,SUMIFS(Finances!G$3:G$249,Finances!$A$3:$A$249,$A16,Finances!$B$3:$B$249,$B16,Finances!$D$3:$D$249,$D16),NA())</f>
        <v>1714788</v>
      </c>
      <c r="H16" s="44">
        <f>IF(List!$D$2&gt;=H$1,SUMIFS(Finances!H$3:H$249,Finances!$A$3:$A$249,$A16,Finances!$B$3:$B$249,$B16,Finances!$D$3:$D$249,$D16),NA())</f>
        <v>1678080</v>
      </c>
      <c r="I16" s="44">
        <f>IF(List!$D$2&gt;=I$1,SUMIFS(Finances!I$3:I$249,Finances!$A$3:$A$249,$A16,Finances!$B$3:$B$249,$B16,Finances!$D$3:$D$249,$D16),NA())</f>
        <v>1546980</v>
      </c>
      <c r="J16" s="44">
        <f>IF(List!$D$2&gt;=J$1,SUMIFS(Finances!J$3:J$249,Finances!$A$3:$A$249,$A16,Finances!$B$3:$B$249,$B16,Finances!$D$3:$D$249,$D16),NA())</f>
        <v>1578444</v>
      </c>
      <c r="K16" s="44">
        <f>IF(List!$D$2&gt;=K$1,SUMIFS(Finances!K$3:K$249,Finances!$A$3:$A$249,$A16,Finances!$B$3:$B$249,$B16,Finances!$D$3:$D$249,$D16),NA())</f>
        <v>1452588</v>
      </c>
      <c r="L16" s="44">
        <f>IF(List!$D$2&gt;=L$1,SUMIFS(Finances!L$3:L$249,Finances!$A$3:$A$249,$A16,Finances!$B$3:$B$249,$B16,Finances!$D$3:$D$249,$D16),NA())</f>
        <v>1363440</v>
      </c>
      <c r="M16" s="44">
        <f>IF(List!$D$2&gt;=M$1,SUMIFS(Finances!M$3:M$249,Finances!$A$3:$A$249,$A16,Finances!$B$3:$B$249,$B16,Finances!$D$3:$D$249,$D16),NA())</f>
        <v>1306032</v>
      </c>
      <c r="N16" s="44">
        <f>IF(List!$D$2&gt;=N$1,SUMIFS(Finances!N$3:N$249,Finances!$A$3:$A$249,$A16,Finances!$B$3:$B$249,$B16,Finances!$D$3:$D$249,$D16),NA())</f>
        <v>1321101.5999999999</v>
      </c>
      <c r="O16" s="44" t="e">
        <f>IF(List!$D$2&gt;=O$1,SUMIFS(Finances!O$3:O$249,Finances!$A$3:$A$249,$A16,Finances!$B$3:$B$249,$B16,Finances!$D$3:$D$249,$D16),NA())</f>
        <v>#N/A</v>
      </c>
      <c r="P16" s="44" t="e">
        <f>IF(List!$D$2&gt;=P$1,SUMIFS(Finances!P$3:P$249,Finances!$A$3:$A$249,$A16,Finances!$B$3:$B$249,$B16,Finances!$D$3:$D$249,$D16),NA())</f>
        <v>#N/A</v>
      </c>
      <c r="Q16" s="44"/>
      <c r="R16" s="29">
        <f ca="1">SUM(OFFSET(E16,,,,List!$D$2))</f>
        <v>15301881.6</v>
      </c>
    </row>
    <row r="17" spans="1:18" x14ac:dyDescent="0.25">
      <c r="A17" t="s">
        <v>19</v>
      </c>
      <c r="B17" s="16" t="s">
        <v>0</v>
      </c>
      <c r="C17" s="16" t="str">
        <f>List!$R$2</f>
        <v>Europe</v>
      </c>
      <c r="D17" s="5" t="str">
        <f>List!S$3</f>
        <v>France</v>
      </c>
      <c r="E17" s="44">
        <f>IF(List!$D$2&gt;=E$1,SUMIFS(Finances!E$3:E$249,Finances!$A$3:$A$249,$A17,Finances!$B$3:$B$249,$B17,Finances!$D$3:$D$249,$D17),NA())</f>
        <v>1919304</v>
      </c>
      <c r="F17" s="44">
        <f>IF(List!$D$2&gt;=F$1,SUMIFS(Finances!F$3:F$249,Finances!$A$3:$A$249,$A17,Finances!$B$3:$B$249,$B17,Finances!$D$3:$D$249,$D17),NA())</f>
        <v>1961256</v>
      </c>
      <c r="G17" s="44">
        <f>IF(List!$D$2&gt;=G$1,SUMIFS(Finances!G$3:G$249,Finances!$A$3:$A$249,$A17,Finances!$B$3:$B$249,$B17,Finances!$D$3:$D$249,$D17),NA())</f>
        <v>2039916</v>
      </c>
      <c r="H17" s="44">
        <f>IF(List!$D$2&gt;=H$1,SUMIFS(Finances!H$3:H$249,Finances!$A$3:$A$249,$A17,Finances!$B$3:$B$249,$B17,Finances!$D$3:$D$249,$D17),NA())</f>
        <v>1856376</v>
      </c>
      <c r="I17" s="44">
        <f>IF(List!$D$2&gt;=I$1,SUMIFS(Finances!I$3:I$249,Finances!$A$3:$A$249,$A17,Finances!$B$3:$B$249,$B17,Finances!$D$3:$D$249,$D17),NA())</f>
        <v>1877352</v>
      </c>
      <c r="J17" s="44">
        <f>IF(List!$D$2&gt;=J$1,SUMIFS(Finances!J$3:J$249,Finances!$A$3:$A$249,$A17,Finances!$B$3:$B$249,$B17,Finances!$D$3:$D$249,$D17),NA())</f>
        <v>2008452</v>
      </c>
      <c r="K17" s="44">
        <f>IF(List!$D$2&gt;=K$1,SUMIFS(Finances!K$3:K$249,Finances!$A$3:$A$249,$A17,Finances!$B$3:$B$249,$B17,Finances!$D$3:$D$249,$D17),NA())</f>
        <v>1966500</v>
      </c>
      <c r="L17" s="44">
        <f>IF(List!$D$2&gt;=L$1,SUMIFS(Finances!L$3:L$249,Finances!$A$3:$A$249,$A17,Finances!$B$3:$B$249,$B17,Finances!$D$3:$D$249,$D17),NA())</f>
        <v>1887840</v>
      </c>
      <c r="M17" s="44">
        <f>IF(List!$D$2&gt;=M$1,SUMIFS(Finances!M$3:M$249,Finances!$A$3:$A$249,$A17,Finances!$B$3:$B$249,$B17,Finances!$D$3:$D$249,$D17),NA())</f>
        <v>1538027.2</v>
      </c>
      <c r="N17" s="44">
        <f>IF(List!$D$2&gt;=N$1,SUMIFS(Finances!N$3:N$249,Finances!$A$3:$A$249,$A17,Finances!$B$3:$B$249,$B17,Finances!$D$3:$D$249,$D17),NA())</f>
        <v>1667702.4</v>
      </c>
      <c r="O17" s="44" t="e">
        <f>IF(List!$D$2&gt;=O$1,SUMIFS(Finances!O$3:O$249,Finances!$A$3:$A$249,$A17,Finances!$B$3:$B$249,$B17,Finances!$D$3:$D$249,$D17),NA())</f>
        <v>#N/A</v>
      </c>
      <c r="P17" s="44" t="e">
        <f>IF(List!$D$2&gt;=P$1,SUMIFS(Finances!P$3:P$249,Finances!$A$3:$A$249,$A17,Finances!$B$3:$B$249,$B17,Finances!$D$3:$D$249,$D17),NA())</f>
        <v>#N/A</v>
      </c>
      <c r="Q17" s="44"/>
      <c r="R17" s="29">
        <f ca="1">SUM(OFFSET(E17,,,,List!$D$2))</f>
        <v>18722725.599999998</v>
      </c>
    </row>
    <row r="18" spans="1:18" x14ac:dyDescent="0.25">
      <c r="A18" t="s">
        <v>19</v>
      </c>
      <c r="B18" s="16" t="s">
        <v>0</v>
      </c>
      <c r="C18" s="16" t="str">
        <f>List!$R$2</f>
        <v>Europe</v>
      </c>
      <c r="D18" s="5" t="str">
        <f>List!S$4</f>
        <v>Germany</v>
      </c>
      <c r="E18" s="44">
        <f>IF(List!$D$2&gt;=E$1,SUMIFS(Finances!E$3:E$249,Finances!$A$3:$A$249,$A18,Finances!$B$3:$B$249,$B18,Finances!$D$3:$D$249,$D18),NA())</f>
        <v>1997688.0000000002</v>
      </c>
      <c r="F18" s="44">
        <f>IF(List!$D$2&gt;=F$1,SUMIFS(Finances!F$3:F$249,Finances!$A$3:$A$249,$A18,Finances!$B$3:$B$249,$B18,Finances!$D$3:$D$249,$D18),NA())</f>
        <v>2076624.0000000005</v>
      </c>
      <c r="G18" s="44">
        <f>IF(List!$D$2&gt;=G$1,SUMIFS(Finances!G$3:G$249,Finances!$A$3:$A$249,$A18,Finances!$B$3:$B$249,$B18,Finances!$D$3:$D$249,$D18),NA())</f>
        <v>2028048.0000000002</v>
      </c>
      <c r="H18" s="44">
        <f>IF(List!$D$2&gt;=H$1,SUMIFS(Finances!H$3:H$249,Finances!$A$3:$A$249,$A18,Finances!$B$3:$B$249,$B18,Finances!$D$3:$D$249,$D18),NA())</f>
        <v>1888392.0000000002</v>
      </c>
      <c r="I18" s="44">
        <f>IF(List!$D$2&gt;=I$1,SUMIFS(Finances!I$3:I$249,Finances!$A$3:$A$249,$A18,Finances!$B$3:$B$249,$B18,Finances!$D$3:$D$249,$D18),NA())</f>
        <v>2015904.0000000002</v>
      </c>
      <c r="J18" s="44">
        <f>IF(List!$D$2&gt;=J$1,SUMIFS(Finances!J$3:J$249,Finances!$A$3:$A$249,$A18,Finances!$B$3:$B$249,$B18,Finances!$D$3:$D$249,$D18),NA())</f>
        <v>1876248.0000000002</v>
      </c>
      <c r="K18" s="44">
        <f>IF(List!$D$2&gt;=K$1,SUMIFS(Finances!K$3:K$249,Finances!$A$3:$A$249,$A18,Finances!$B$3:$B$249,$B18,Finances!$D$3:$D$249,$D18),NA())</f>
        <v>1912680.0000000002</v>
      </c>
      <c r="L18" s="44">
        <f>IF(List!$D$2&gt;=L$1,SUMIFS(Finances!L$3:L$249,Finances!$A$3:$A$249,$A18,Finances!$B$3:$B$249,$B18,Finances!$D$3:$D$249,$D18),NA())</f>
        <v>1597377.5999999999</v>
      </c>
      <c r="M18" s="44">
        <f>IF(List!$D$2&gt;=M$1,SUMIFS(Finances!M$3:M$249,Finances!$A$3:$A$249,$A18,Finances!$B$3:$B$249,$B18,Finances!$D$3:$D$249,$D18),NA())</f>
        <v>1552168.8</v>
      </c>
      <c r="N18" s="44">
        <f>IF(List!$D$2&gt;=N$1,SUMIFS(Finances!N$3:N$249,Finances!$A$3:$A$249,$A18,Finances!$B$3:$B$249,$B18,Finances!$D$3:$D$249,$D18),NA())</f>
        <v>1506960</v>
      </c>
      <c r="O18" s="44" t="e">
        <f>IF(List!$D$2&gt;=O$1,SUMIFS(Finances!O$3:O$249,Finances!$A$3:$A$249,$A18,Finances!$B$3:$B$249,$B18,Finances!$D$3:$D$249,$D18),NA())</f>
        <v>#N/A</v>
      </c>
      <c r="P18" s="44" t="e">
        <f>IF(List!$D$2&gt;=P$1,SUMIFS(Finances!P$3:P$249,Finances!$A$3:$A$249,$A18,Finances!$B$3:$B$249,$B18,Finances!$D$3:$D$249,$D18),NA())</f>
        <v>#N/A</v>
      </c>
      <c r="Q18" s="44"/>
      <c r="R18" s="29">
        <f ca="1">SUM(OFFSET(E18,,,,List!$D$2))</f>
        <v>18452090.400000002</v>
      </c>
    </row>
    <row r="19" spans="1:18" x14ac:dyDescent="0.25">
      <c r="A19" t="s">
        <v>19</v>
      </c>
      <c r="B19" s="16" t="s">
        <v>0</v>
      </c>
      <c r="C19" s="16" t="str">
        <f>List!$R$2</f>
        <v>Europe</v>
      </c>
      <c r="D19" s="5" t="str">
        <f>List!S$5</f>
        <v>Greece</v>
      </c>
      <c r="E19" s="44">
        <f>IF(List!$D$2&gt;=E$1,SUMIFS(Finances!E$3:E$249,Finances!$A$3:$A$249,$A19,Finances!$B$3:$B$249,$B19,Finances!$D$3:$D$249,$D19),NA())</f>
        <v>2501388</v>
      </c>
      <c r="F19" s="44">
        <f>IF(List!$D$2&gt;=F$1,SUMIFS(Finances!F$3:F$249,Finances!$A$3:$A$249,$A19,Finances!$B$3:$B$249,$B19,Finances!$D$3:$D$249,$D19),NA())</f>
        <v>2559072</v>
      </c>
      <c r="G19" s="44">
        <f>IF(List!$D$2&gt;=G$1,SUMIFS(Finances!G$3:G$249,Finances!$A$3:$A$249,$A19,Finances!$B$3:$B$249,$B19,Finances!$D$3:$D$249,$D19),NA())</f>
        <v>2590536</v>
      </c>
      <c r="H19" s="44">
        <f>IF(List!$D$2&gt;=H$1,SUMIFS(Finances!H$3:H$249,Finances!$A$3:$A$249,$A19,Finances!$B$3:$B$249,$B19,Finances!$D$3:$D$249,$D19),NA())</f>
        <v>2747856</v>
      </c>
      <c r="I19" s="44">
        <f>IF(List!$D$2&gt;=I$1,SUMIFS(Finances!I$3:I$249,Finances!$A$3:$A$249,$A19,Finances!$B$3:$B$249,$B19,Finances!$D$3:$D$249,$D19),NA())</f>
        <v>3020544</v>
      </c>
      <c r="J19" s="44">
        <f>IF(List!$D$2&gt;=J$1,SUMIFS(Finances!J$3:J$249,Finances!$A$3:$A$249,$A19,Finances!$B$3:$B$249,$B19,Finances!$D$3:$D$249,$D19),NA())</f>
        <v>2747856</v>
      </c>
      <c r="K19" s="44">
        <f>IF(List!$D$2&gt;=K$1,SUMIFS(Finances!K$3:K$249,Finances!$A$3:$A$249,$A19,Finances!$B$3:$B$249,$B19,Finances!$D$3:$D$249,$D19),NA())</f>
        <v>2637732</v>
      </c>
      <c r="L19" s="44">
        <f>IF(List!$D$2&gt;=L$1,SUMIFS(Finances!L$3:L$249,Finances!$A$3:$A$249,$A19,Finances!$B$3:$B$249,$B19,Finances!$D$3:$D$249,$D19),NA())</f>
        <v>2611512</v>
      </c>
      <c r="M19" s="44">
        <f>IF(List!$D$2&gt;=M$1,SUMIFS(Finances!M$3:M$249,Finances!$A$3:$A$249,$A19,Finances!$B$3:$B$249,$B19,Finances!$D$3:$D$249,$D19),NA())</f>
        <v>2501553.6</v>
      </c>
      <c r="N19" s="44">
        <f>IF(List!$D$2&gt;=N$1,SUMIFS(Finances!N$3:N$249,Finances!$A$3:$A$249,$A19,Finances!$B$3:$B$249,$B19,Finances!$D$3:$D$249,$D19),NA())</f>
        <v>2350857.6</v>
      </c>
      <c r="O19" s="44" t="e">
        <f>IF(List!$D$2&gt;=O$1,SUMIFS(Finances!O$3:O$249,Finances!$A$3:$A$249,$A19,Finances!$B$3:$B$249,$B19,Finances!$D$3:$D$249,$D19),NA())</f>
        <v>#N/A</v>
      </c>
      <c r="P19" s="44" t="e">
        <f>IF(List!$D$2&gt;=P$1,SUMIFS(Finances!P$3:P$249,Finances!$A$3:$A$249,$A19,Finances!$B$3:$B$249,$B19,Finances!$D$3:$D$249,$D19),NA())</f>
        <v>#N/A</v>
      </c>
      <c r="Q19" s="44"/>
      <c r="R19" s="29">
        <f ca="1">SUM(OFFSET(E19,,,,List!$D$2))</f>
        <v>26268907.200000003</v>
      </c>
    </row>
    <row r="20" spans="1:18" x14ac:dyDescent="0.25">
      <c r="A20" t="s">
        <v>19</v>
      </c>
      <c r="B20" s="16" t="s">
        <v>0</v>
      </c>
      <c r="C20" s="16" t="str">
        <f>List!$R$2</f>
        <v>Europe</v>
      </c>
      <c r="D20" s="5" t="str">
        <f>List!S$6</f>
        <v>Ireland</v>
      </c>
      <c r="E20" s="44">
        <f>IF(List!$D$2&gt;=E$1,SUMIFS(Finances!E$3:E$249,Finances!$A$3:$A$249,$A20,Finances!$B$3:$B$249,$B20,Finances!$D$3:$D$249,$D20),NA())</f>
        <v>1693812</v>
      </c>
      <c r="F20" s="44">
        <f>IF(List!$D$2&gt;=F$1,SUMIFS(Finances!F$3:F$249,Finances!$A$3:$A$249,$A20,Finances!$B$3:$B$249,$B20,Finances!$D$3:$D$249,$D20),NA())</f>
        <v>1761984</v>
      </c>
      <c r="G20" s="44">
        <f>IF(List!$D$2&gt;=G$1,SUMIFS(Finances!G$3:G$249,Finances!$A$3:$A$249,$A20,Finances!$B$3:$B$249,$B20,Finances!$D$3:$D$249,$D20),NA())</f>
        <v>1772472</v>
      </c>
      <c r="H20" s="44">
        <f>IF(List!$D$2&gt;=H$1,SUMIFS(Finances!H$3:H$249,Finances!$A$3:$A$249,$A20,Finances!$B$3:$B$249,$B20,Finances!$D$3:$D$249,$D20),NA())</f>
        <v>1667592</v>
      </c>
      <c r="I20" s="44">
        <f>IF(List!$D$2&gt;=I$1,SUMIFS(Finances!I$3:I$249,Finances!$A$3:$A$249,$A20,Finances!$B$3:$B$249,$B20,Finances!$D$3:$D$249,$D20),NA())</f>
        <v>1714788</v>
      </c>
      <c r="J20" s="44">
        <f>IF(List!$D$2&gt;=J$1,SUMIFS(Finances!J$3:J$249,Finances!$A$3:$A$249,$A20,Finances!$B$3:$B$249,$B20,Finances!$D$3:$D$249,$D20),NA())</f>
        <v>1803935.9999999998</v>
      </c>
      <c r="K20" s="44">
        <f>IF(List!$D$2&gt;=K$1,SUMIFS(Finances!K$3:K$249,Finances!$A$3:$A$249,$A20,Finances!$B$3:$B$249,$B20,Finances!$D$3:$D$249,$D20),NA())</f>
        <v>1908816</v>
      </c>
      <c r="L20" s="44">
        <f>IF(List!$D$2&gt;=L$1,SUMIFS(Finances!L$3:L$249,Finances!$A$3:$A$249,$A20,Finances!$B$3:$B$249,$B20,Finances!$D$3:$D$249,$D20),NA())</f>
        <v>2045160</v>
      </c>
      <c r="M20" s="44">
        <f>IF(List!$D$2&gt;=M$1,SUMIFS(Finances!M$3:M$249,Finances!$A$3:$A$249,$A20,Finances!$B$3:$B$249,$B20,Finances!$D$3:$D$249,$D20),NA())</f>
        <v>1583236</v>
      </c>
      <c r="N20" s="44">
        <f>IF(List!$D$2&gt;=N$1,SUMIFS(Finances!N$3:N$249,Finances!$A$3:$A$249,$A20,Finances!$B$3:$B$249,$B20,Finances!$D$3:$D$249,$D20),NA())</f>
        <v>1783236</v>
      </c>
      <c r="O20" s="44" t="e">
        <f>IF(List!$D$2&gt;=O$1,SUMIFS(Finances!O$3:O$249,Finances!$A$3:$A$249,$A20,Finances!$B$3:$B$249,$B20,Finances!$D$3:$D$249,$D20),NA())</f>
        <v>#N/A</v>
      </c>
      <c r="P20" s="44" t="e">
        <f>IF(List!$D$2&gt;=P$1,SUMIFS(Finances!P$3:P$249,Finances!$A$3:$A$249,$A20,Finances!$B$3:$B$249,$B20,Finances!$D$3:$D$249,$D20),NA())</f>
        <v>#N/A</v>
      </c>
      <c r="Q20" s="44"/>
      <c r="R20" s="29">
        <f ca="1">SUM(OFFSET(E20,,,,List!$D$2))</f>
        <v>17735032</v>
      </c>
    </row>
    <row r="21" spans="1:18" x14ac:dyDescent="0.25">
      <c r="A21" t="s">
        <v>19</v>
      </c>
      <c r="B21" s="16" t="s">
        <v>0</v>
      </c>
      <c r="C21" s="16" t="str">
        <f>List!$R$2</f>
        <v>Europe</v>
      </c>
      <c r="D21" s="5" t="str">
        <f>List!S$7</f>
        <v>Italy</v>
      </c>
      <c r="E21" s="44">
        <f>IF(List!$D$2&gt;=E$1,SUMIFS(Finances!E$3:E$249,Finances!$A$3:$A$249,$A21,Finances!$B$3:$B$249,$B21,Finances!$D$3:$D$249,$D21),NA())</f>
        <v>916320</v>
      </c>
      <c r="F21" s="44">
        <f>IF(List!$D$2&gt;=F$1,SUMIFS(Finances!F$3:F$249,Finances!$A$3:$A$249,$A21,Finances!$B$3:$B$249,$B21,Finances!$D$3:$D$249,$D21),NA())</f>
        <v>828000</v>
      </c>
      <c r="G21" s="44">
        <f>IF(List!$D$2&gt;=G$1,SUMIFS(Finances!G$3:G$249,Finances!$A$3:$A$249,$A21,Finances!$B$3:$B$249,$B21,Finances!$D$3:$D$249,$D21),NA())</f>
        <v>750720</v>
      </c>
      <c r="H21" s="44">
        <f>IF(List!$D$2&gt;=H$1,SUMIFS(Finances!H$3:H$249,Finances!$A$3:$A$249,$A21,Finances!$B$3:$B$249,$B21,Finances!$D$3:$D$249,$D21),NA())</f>
        <v>673440</v>
      </c>
      <c r="I21" s="44">
        <f>IF(List!$D$2&gt;=I$1,SUMIFS(Finances!I$3:I$249,Finances!$A$3:$A$249,$A21,Finances!$B$3:$B$249,$B21,Finances!$D$3:$D$249,$D21),NA())</f>
        <v>607200</v>
      </c>
      <c r="J21" s="44">
        <f>IF(List!$D$2&gt;=J$1,SUMIFS(Finances!J$3:J$249,Finances!$A$3:$A$249,$A21,Finances!$B$3:$B$249,$B21,Finances!$D$3:$D$249,$D21),NA())</f>
        <v>540960</v>
      </c>
      <c r="K21" s="44">
        <f>IF(List!$D$2&gt;=K$1,SUMIFS(Finances!K$3:K$249,Finances!$A$3:$A$249,$A21,Finances!$B$3:$B$249,$B21,Finances!$D$3:$D$249,$D21),NA())</f>
        <v>485760</v>
      </c>
      <c r="L21" s="44">
        <f>IF(List!$D$2&gt;=L$1,SUMIFS(Finances!L$3:L$249,Finances!$A$3:$A$249,$A21,Finances!$B$3:$B$249,$B21,Finances!$D$3:$D$249,$D21),NA())</f>
        <v>441600</v>
      </c>
      <c r="M21" s="44">
        <f>IF(List!$D$2&gt;=M$1,SUMIFS(Finances!M$3:M$249,Finances!$A$3:$A$249,$A21,Finances!$B$3:$B$249,$B21,Finances!$D$3:$D$249,$D21),NA())</f>
        <v>397440</v>
      </c>
      <c r="N21" s="44">
        <f>IF(List!$D$2&gt;=N$1,SUMIFS(Finances!N$3:N$249,Finances!$A$3:$A$249,$A21,Finances!$B$3:$B$249,$B21,Finances!$D$3:$D$249,$D21),NA())</f>
        <v>353280</v>
      </c>
      <c r="O21" s="44" t="e">
        <f>IF(List!$D$2&gt;=O$1,SUMIFS(Finances!O$3:O$249,Finances!$A$3:$A$249,$A21,Finances!$B$3:$B$249,$B21,Finances!$D$3:$D$249,$D21),NA())</f>
        <v>#N/A</v>
      </c>
      <c r="P21" s="44" t="e">
        <f>IF(List!$D$2&gt;=P$1,SUMIFS(Finances!P$3:P$249,Finances!$A$3:$A$249,$A21,Finances!$B$3:$B$249,$B21,Finances!$D$3:$D$249,$D21),NA())</f>
        <v>#N/A</v>
      </c>
      <c r="Q21" s="44"/>
      <c r="R21" s="29">
        <f ca="1">SUM(OFFSET(E21,,,,List!$D$2))</f>
        <v>5994720</v>
      </c>
    </row>
    <row r="22" spans="1:18" x14ac:dyDescent="0.25">
      <c r="A22" t="s">
        <v>19</v>
      </c>
      <c r="B22" s="16" t="s">
        <v>0</v>
      </c>
      <c r="C22" s="16" t="str">
        <f>List!$R$2</f>
        <v>Europe</v>
      </c>
      <c r="D22" s="5" t="str">
        <f>List!S$8</f>
        <v>Portugal</v>
      </c>
      <c r="E22" s="44">
        <f>IF(List!$D$2&gt;=E$1,SUMIFS(Finances!E$3:E$249,Finances!$A$3:$A$249,$A22,Finances!$B$3:$B$249,$B22,Finances!$D$3:$D$249,$D22),NA())</f>
        <v>1638104.16</v>
      </c>
      <c r="F22" s="44">
        <f>IF(List!$D$2&gt;=F$1,SUMIFS(Finances!F$3:F$249,Finances!$A$3:$A$249,$A22,Finances!$B$3:$B$249,$B22,Finances!$D$3:$D$249,$D22),NA())</f>
        <v>1702831.6800000004</v>
      </c>
      <c r="G22" s="44">
        <f>IF(List!$D$2&gt;=G$1,SUMIFS(Finances!G$3:G$249,Finances!$A$3:$A$249,$A22,Finances!$B$3:$B$249,$B22,Finances!$D$3:$D$249,$D22),NA())</f>
        <v>1662999.36</v>
      </c>
      <c r="H22" s="44">
        <f>IF(List!$D$2&gt;=H$1,SUMIFS(Finances!H$3:H$249,Finances!$A$3:$A$249,$A22,Finances!$B$3:$B$249,$B22,Finances!$D$3:$D$249,$D22),NA())</f>
        <v>1548481.4400000002</v>
      </c>
      <c r="I22" s="44">
        <f>IF(List!$D$2&gt;=I$1,SUMIFS(Finances!I$3:I$249,Finances!$A$3:$A$249,$A22,Finances!$B$3:$B$249,$B22,Finances!$D$3:$D$249,$D22),NA())</f>
        <v>1653041.28</v>
      </c>
      <c r="J22" s="44">
        <f>IF(List!$D$2&gt;=J$1,SUMIFS(Finances!J$3:J$249,Finances!$A$3:$A$249,$A22,Finances!$B$3:$B$249,$B22,Finances!$D$3:$D$249,$D22),NA())</f>
        <v>1538523.36</v>
      </c>
      <c r="K22" s="44">
        <f>IF(List!$D$2&gt;=K$1,SUMIFS(Finances!K$3:K$249,Finances!$A$3:$A$249,$A22,Finances!$B$3:$B$249,$B22,Finances!$D$3:$D$249,$D22),NA())</f>
        <v>1568397.5999999999</v>
      </c>
      <c r="L22" s="44">
        <f>IF(List!$D$2&gt;=L$1,SUMIFS(Finances!L$3:L$249,Finances!$A$3:$A$249,$A22,Finances!$B$3:$B$249,$B22,Finances!$D$3:$D$249,$D22),NA())</f>
        <v>1309849.6319999998</v>
      </c>
      <c r="M22" s="44">
        <f>IF(List!$D$2&gt;=M$1,SUMIFS(Finances!M$3:M$249,Finances!$A$3:$A$249,$A22,Finances!$B$3:$B$249,$B22,Finances!$D$3:$D$249,$D22),NA())</f>
        <v>1272778.416</v>
      </c>
      <c r="N22" s="44">
        <f>IF(List!$D$2&gt;=N$1,SUMIFS(Finances!N$3:N$249,Finances!$A$3:$A$249,$A22,Finances!$B$3:$B$249,$B22,Finances!$D$3:$D$249,$D22),NA())</f>
        <v>1235707.1999999997</v>
      </c>
      <c r="O22" s="44" t="e">
        <f>IF(List!$D$2&gt;=O$1,SUMIFS(Finances!O$3:O$249,Finances!$A$3:$A$249,$A22,Finances!$B$3:$B$249,$B22,Finances!$D$3:$D$249,$D22),NA())</f>
        <v>#N/A</v>
      </c>
      <c r="P22" s="44" t="e">
        <f>IF(List!$D$2&gt;=P$1,SUMIFS(Finances!P$3:P$249,Finances!$A$3:$A$249,$A22,Finances!$B$3:$B$249,$B22,Finances!$D$3:$D$249,$D22),NA())</f>
        <v>#N/A</v>
      </c>
      <c r="Q22" s="44"/>
      <c r="R22" s="29">
        <f ca="1">SUM(OFFSET(E22,,,,List!$D$2))</f>
        <v>15130714.127999999</v>
      </c>
    </row>
    <row r="23" spans="1:18" x14ac:dyDescent="0.25">
      <c r="A23" t="s">
        <v>19</v>
      </c>
      <c r="B23" s="16" t="s">
        <v>0</v>
      </c>
      <c r="C23" s="16" t="str">
        <f>List!$R$2</f>
        <v>Europe</v>
      </c>
      <c r="D23" s="5" t="str">
        <f>List!S$9</f>
        <v>Scotland</v>
      </c>
      <c r="E23" s="44">
        <f>IF(List!$D$2&gt;=E$1,SUMIFS(Finances!E$3:E$249,Finances!$A$3:$A$249,$A23,Finances!$B$3:$B$249,$B23,Finances!$D$3:$D$249,$D23),NA())</f>
        <v>1221852</v>
      </c>
      <c r="F23" s="44">
        <f>IF(List!$D$2&gt;=F$1,SUMIFS(Finances!F$3:F$249,Finances!$A$3:$A$249,$A23,Finances!$B$3:$B$249,$B23,Finances!$D$3:$D$249,$D23),NA())</f>
        <v>1200876</v>
      </c>
      <c r="G23" s="44">
        <f>IF(List!$D$2&gt;=G$1,SUMIFS(Finances!G$3:G$249,Finances!$A$3:$A$249,$A23,Finances!$B$3:$B$249,$B23,Finances!$D$3:$D$249,$D23),NA())</f>
        <v>1169412</v>
      </c>
      <c r="H23" s="44">
        <f>IF(List!$D$2&gt;=H$1,SUMIFS(Finances!H$3:H$249,Finances!$A$3:$A$249,$A23,Finances!$B$3:$B$249,$B23,Finances!$D$3:$D$249,$D23),NA())</f>
        <v>1132704</v>
      </c>
      <c r="I23" s="44">
        <f>IF(List!$D$2&gt;=I$1,SUMIFS(Finances!I$3:I$249,Finances!$A$3:$A$249,$A23,Finances!$B$3:$B$249,$B23,Finances!$D$3:$D$249,$D23),NA())</f>
        <v>1179900</v>
      </c>
      <c r="J23" s="44">
        <f>IF(List!$D$2&gt;=J$1,SUMIFS(Finances!J$3:J$249,Finances!$A$3:$A$249,$A23,Finances!$B$3:$B$249,$B23,Finances!$D$3:$D$249,$D23),NA())</f>
        <v>1122216</v>
      </c>
      <c r="K23" s="44">
        <f>IF(List!$D$2&gt;=K$1,SUMIFS(Finances!K$3:K$249,Finances!$A$3:$A$249,$A23,Finances!$B$3:$B$249,$B23,Finances!$D$3:$D$249,$D23),NA())</f>
        <v>1006848</v>
      </c>
      <c r="L23" s="44">
        <f>IF(List!$D$2&gt;=L$1,SUMIFS(Finances!L$3:L$249,Finances!$A$3:$A$249,$A23,Finances!$B$3:$B$249,$B23,Finances!$D$3:$D$249,$D23),NA())</f>
        <v>949164</v>
      </c>
      <c r="M23" s="44">
        <f>IF(List!$D$2&gt;=M$1,SUMIFS(Finances!M$3:M$249,Finances!$A$3:$A$249,$A23,Finances!$B$3:$B$249,$B23,Finances!$D$3:$D$249,$D23),NA())</f>
        <v>843897.6</v>
      </c>
      <c r="N23" s="44">
        <f>IF(List!$D$2&gt;=N$1,SUMIFS(Finances!N$3:N$249,Finances!$A$3:$A$249,$A23,Finances!$B$3:$B$249,$B23,Finances!$D$3:$D$249,$D23),NA())</f>
        <v>919245.6</v>
      </c>
      <c r="O23" s="44" t="e">
        <f>IF(List!$D$2&gt;=O$1,SUMIFS(Finances!O$3:O$249,Finances!$A$3:$A$249,$A23,Finances!$B$3:$B$249,$B23,Finances!$D$3:$D$249,$D23),NA())</f>
        <v>#N/A</v>
      </c>
      <c r="P23" s="44" t="e">
        <f>IF(List!$D$2&gt;=P$1,SUMIFS(Finances!P$3:P$249,Finances!$A$3:$A$249,$A23,Finances!$B$3:$B$249,$B23,Finances!$D$3:$D$249,$D23),NA())</f>
        <v>#N/A</v>
      </c>
      <c r="Q23" s="44"/>
      <c r="R23" s="29">
        <f ca="1">SUM(OFFSET(E23,,,,List!$D$2))</f>
        <v>10746115.199999999</v>
      </c>
    </row>
    <row r="24" spans="1:18" x14ac:dyDescent="0.25">
      <c r="A24" t="s">
        <v>19</v>
      </c>
      <c r="B24" s="16" t="s">
        <v>0</v>
      </c>
      <c r="C24" s="16" t="str">
        <f>List!$R$2</f>
        <v>Europe</v>
      </c>
      <c r="D24" s="5" t="str">
        <f>List!S$10</f>
        <v>Spain</v>
      </c>
      <c r="E24" s="44">
        <f>IF(List!$D$2&gt;=E$1,SUMIFS(Finances!E$3:E$249,Finances!$A$3:$A$249,$A24,Finances!$B$3:$B$249,$B24,Finances!$D$3:$D$249,$D24),NA())</f>
        <v>3157440</v>
      </c>
      <c r="F24" s="44">
        <f>IF(List!$D$2&gt;=F$1,SUMIFS(Finances!F$3:F$249,Finances!$A$3:$A$249,$A24,Finances!$B$3:$B$249,$B24,Finances!$D$3:$D$249,$D24),NA())</f>
        <v>3175656</v>
      </c>
      <c r="G24" s="44">
        <f>IF(List!$D$2&gt;=G$1,SUMIFS(Finances!G$3:G$249,Finances!$A$3:$A$249,$A24,Finances!$B$3:$B$249,$B24,Finances!$D$3:$D$249,$D24),NA())</f>
        <v>3260664</v>
      </c>
      <c r="H24" s="44">
        <f>IF(List!$D$2&gt;=H$1,SUMIFS(Finances!H$3:H$249,Finances!$A$3:$A$249,$A24,Finances!$B$3:$B$249,$B24,Finances!$D$3:$D$249,$D24),NA())</f>
        <v>3029928</v>
      </c>
      <c r="I24" s="44">
        <f>IF(List!$D$2&gt;=I$1,SUMIFS(Finances!I$3:I$249,Finances!$A$3:$A$249,$A24,Finances!$B$3:$B$249,$B24,Finances!$D$3:$D$249,$D24),NA())</f>
        <v>3060288</v>
      </c>
      <c r="J24" s="44">
        <f>IF(List!$D$2&gt;=J$1,SUMIFS(Finances!J$3:J$249,Finances!$A$3:$A$249,$A24,Finances!$B$3:$B$249,$B24,Finances!$D$3:$D$249,$D24),NA())</f>
        <v>3219843.6</v>
      </c>
      <c r="K24" s="44">
        <f>IF(List!$D$2&gt;=K$1,SUMIFS(Finances!K$3:K$249,Finances!$A$3:$A$249,$A24,Finances!$B$3:$B$249,$B24,Finances!$D$3:$D$249,$D24),NA())</f>
        <v>3121217.76</v>
      </c>
      <c r="L24" s="44">
        <f>IF(List!$D$2&gt;=L$1,SUMIFS(Finances!L$3:L$249,Finances!$A$3:$A$249,$A24,Finances!$B$3:$B$249,$B24,Finances!$D$3:$D$249,$D24),NA())</f>
        <v>3248851.2000000007</v>
      </c>
      <c r="M24" s="44">
        <f>IF(List!$D$2&gt;=M$1,SUMIFS(Finances!M$3:M$249,Finances!$A$3:$A$249,$A24,Finances!$B$3:$B$249,$B24,Finances!$D$3:$D$249,$D24),NA())</f>
        <v>2411293.7599999998</v>
      </c>
      <c r="N24" s="44">
        <f>IF(List!$D$2&gt;=N$1,SUMIFS(Finances!N$3:N$249,Finances!$A$3:$A$249,$A24,Finances!$B$3:$B$249,$B24,Finances!$D$3:$D$249,$D24),NA())</f>
        <v>2069004.08</v>
      </c>
      <c r="O24" s="44" t="e">
        <f>IF(List!$D$2&gt;=O$1,SUMIFS(Finances!O$3:O$249,Finances!$A$3:$A$249,$A24,Finances!$B$3:$B$249,$B24,Finances!$D$3:$D$249,$D24),NA())</f>
        <v>#N/A</v>
      </c>
      <c r="P24" s="44" t="e">
        <f>IF(List!$D$2&gt;=P$1,SUMIFS(Finances!P$3:P$249,Finances!$A$3:$A$249,$A24,Finances!$B$3:$B$249,$B24,Finances!$D$3:$D$249,$D24),NA())</f>
        <v>#N/A</v>
      </c>
      <c r="Q24" s="44"/>
      <c r="R24" s="29">
        <f ca="1">SUM(OFFSET(E24,,,,List!$D$2))</f>
        <v>29754186.399999999</v>
      </c>
    </row>
    <row r="25" spans="1:18" x14ac:dyDescent="0.25">
      <c r="A25" t="s">
        <v>19</v>
      </c>
      <c r="B25" s="16" t="s">
        <v>0</v>
      </c>
      <c r="C25" s="16" t="str">
        <f>List!$R$2</f>
        <v>Europe</v>
      </c>
      <c r="D25" s="5" t="str">
        <f>List!S$11</f>
        <v>Wales</v>
      </c>
      <c r="E25" s="44">
        <f>IF(List!$D$2&gt;=E$1,SUMIFS(Finances!E$3:E$249,Finances!$A$3:$A$249,$A25,Finances!$B$3:$B$249,$B25,Finances!$D$3:$D$249,$D25),NA())</f>
        <v>970140</v>
      </c>
      <c r="F25" s="44">
        <f>IF(List!$D$2&gt;=F$1,SUMIFS(Finances!F$3:F$249,Finances!$A$3:$A$249,$A25,Finances!$B$3:$B$249,$B25,Finances!$D$3:$D$249,$D25),NA())</f>
        <v>949164</v>
      </c>
      <c r="G25" s="44">
        <f>IF(List!$D$2&gt;=G$1,SUMIFS(Finances!G$3:G$249,Finances!$A$3:$A$249,$A25,Finances!$B$3:$B$249,$B25,Finances!$D$3:$D$249,$D25),NA())</f>
        <v>922944</v>
      </c>
      <c r="H25" s="44">
        <f>IF(List!$D$2&gt;=H$1,SUMIFS(Finances!H$3:H$249,Finances!$A$3:$A$249,$A25,Finances!$B$3:$B$249,$B25,Finances!$D$3:$D$249,$D25),NA())</f>
        <v>970140</v>
      </c>
      <c r="I25" s="44">
        <f>IF(List!$D$2&gt;=I$1,SUMIFS(Finances!I$3:I$249,Finances!$A$3:$A$249,$A25,Finances!$B$3:$B$249,$B25,Finances!$D$3:$D$249,$D25),NA())</f>
        <v>1027824</v>
      </c>
      <c r="J25" s="44">
        <f>IF(List!$D$2&gt;=J$1,SUMIFS(Finances!J$3:J$249,Finances!$A$3:$A$249,$A25,Finances!$B$3:$B$249,$B25,Finances!$D$3:$D$249,$D25),NA())</f>
        <v>943920</v>
      </c>
      <c r="K25" s="44">
        <f>IF(List!$D$2&gt;=K$1,SUMIFS(Finances!K$3:K$249,Finances!$A$3:$A$249,$A25,Finances!$B$3:$B$249,$B25,Finances!$D$3:$D$249,$D25),NA())</f>
        <v>860016</v>
      </c>
      <c r="L25" s="44">
        <f>IF(List!$D$2&gt;=L$1,SUMIFS(Finances!L$3:L$249,Finances!$A$3:$A$249,$A25,Finances!$B$3:$B$249,$B25,Finances!$D$3:$D$249,$D25),NA())</f>
        <v>833796</v>
      </c>
      <c r="M25" s="44">
        <f>IF(List!$D$2&gt;=M$1,SUMIFS(Finances!M$3:M$249,Finances!$A$3:$A$249,$A25,Finances!$B$3:$B$249,$B25,Finances!$D$3:$D$249,$D25),NA())</f>
        <v>838874.4</v>
      </c>
      <c r="N25" s="44">
        <f>IF(List!$D$2&gt;=N$1,SUMIFS(Finances!N$3:N$249,Finances!$A$3:$A$249,$A25,Finances!$B$3:$B$249,$B25,Finances!$D$3:$D$249,$D25),NA())</f>
        <v>924268.79999999993</v>
      </c>
      <c r="O25" s="44" t="e">
        <f>IF(List!$D$2&gt;=O$1,SUMIFS(Finances!O$3:O$249,Finances!$A$3:$A$249,$A25,Finances!$B$3:$B$249,$B25,Finances!$D$3:$D$249,$D25),NA())</f>
        <v>#N/A</v>
      </c>
      <c r="P25" s="44" t="e">
        <f>IF(List!$D$2&gt;=P$1,SUMIFS(Finances!P$3:P$249,Finances!$A$3:$A$249,$A25,Finances!$B$3:$B$249,$B25,Finances!$D$3:$D$249,$D25),NA())</f>
        <v>#N/A</v>
      </c>
      <c r="Q25" s="44"/>
      <c r="R25" s="29">
        <f ca="1">SUM(OFFSET(E25,,,,List!$D$2))</f>
        <v>9241087.2000000011</v>
      </c>
    </row>
    <row r="26" spans="1:18" x14ac:dyDescent="0.25">
      <c r="A26" t="s">
        <v>19</v>
      </c>
      <c r="B26" s="16" t="s">
        <v>0</v>
      </c>
      <c r="C26" s="16" t="str">
        <f>List!$R$2</f>
        <v>Europe</v>
      </c>
      <c r="D26" s="16" t="s">
        <v>15</v>
      </c>
      <c r="E26" s="44">
        <f>SUM(E16:E25)</f>
        <v>17620712.16</v>
      </c>
      <c r="F26" s="44">
        <f t="shared" ref="F26" si="1">SUM(F16:F25)</f>
        <v>17951227.68</v>
      </c>
      <c r="G26" s="44">
        <f t="shared" ref="G26" si="2">SUM(G16:G25)</f>
        <v>17912499.359999999</v>
      </c>
      <c r="H26" s="44">
        <f t="shared" ref="H26" si="3">SUM(H16:H25)</f>
        <v>17192989.439999998</v>
      </c>
      <c r="I26" s="44">
        <f t="shared" ref="I26" si="4">SUM(I16:I25)</f>
        <v>17703821.280000001</v>
      </c>
      <c r="J26" s="44">
        <f t="shared" ref="J26" si="5">SUM(J16:J25)</f>
        <v>17380398.960000001</v>
      </c>
      <c r="K26" s="44">
        <f t="shared" ref="K26" si="6">SUM(K16:K25)</f>
        <v>16920555.359999999</v>
      </c>
      <c r="L26" s="44">
        <f t="shared" ref="L26" si="7">SUM(L16:L25)</f>
        <v>16288590.432</v>
      </c>
      <c r="M26" s="44">
        <f t="shared" ref="M26" si="8">SUM(M16:M25)</f>
        <v>14245301.775999999</v>
      </c>
      <c r="N26" s="44">
        <f t="shared" ref="N26" si="9">SUM(N16:N25)</f>
        <v>14131363.279999999</v>
      </c>
      <c r="O26" s="44" t="e">
        <f t="shared" ref="O26" si="10">SUM(O16:O25)</f>
        <v>#N/A</v>
      </c>
      <c r="P26" s="44" t="e">
        <f t="shared" ref="P26" si="11">SUM(P16:P25)</f>
        <v>#N/A</v>
      </c>
      <c r="Q26" s="44"/>
      <c r="R26" s="29">
        <f ca="1">SUM(OFFSET(E26,,,,List!$D$2))</f>
        <v>167347459.72799999</v>
      </c>
    </row>
    <row r="27" spans="1:18" x14ac:dyDescent="0.25">
      <c r="B27" s="16"/>
      <c r="Q27" s="44"/>
      <c r="R27" s="29"/>
    </row>
    <row r="28" spans="1:18" x14ac:dyDescent="0.25">
      <c r="A28" s="17" t="s">
        <v>41</v>
      </c>
      <c r="B28" s="17" t="s">
        <v>54</v>
      </c>
      <c r="C28" s="17" t="s">
        <v>55</v>
      </c>
      <c r="D28" s="17" t="s">
        <v>128</v>
      </c>
      <c r="E28" s="49" t="str">
        <f t="shared" ref="E28:P28" si="12">LEFT(E2,1)</f>
        <v>J</v>
      </c>
      <c r="F28" s="49" t="str">
        <f t="shared" si="12"/>
        <v>A</v>
      </c>
      <c r="G28" s="49" t="str">
        <f t="shared" si="12"/>
        <v>S</v>
      </c>
      <c r="H28" s="49" t="str">
        <f t="shared" si="12"/>
        <v>O</v>
      </c>
      <c r="I28" s="49" t="str">
        <f t="shared" si="12"/>
        <v>N</v>
      </c>
      <c r="J28" s="49" t="str">
        <f t="shared" si="12"/>
        <v>D</v>
      </c>
      <c r="K28" s="49" t="str">
        <f t="shared" si="12"/>
        <v>J</v>
      </c>
      <c r="L28" s="49" t="str">
        <f t="shared" si="12"/>
        <v>F</v>
      </c>
      <c r="M28" s="49" t="str">
        <f t="shared" si="12"/>
        <v>M</v>
      </c>
      <c r="N28" s="49" t="str">
        <f t="shared" si="12"/>
        <v>A</v>
      </c>
      <c r="O28" s="49" t="str">
        <f t="shared" si="12"/>
        <v>M</v>
      </c>
      <c r="P28" s="49" t="str">
        <f t="shared" si="12"/>
        <v>J</v>
      </c>
      <c r="Q28" s="47" t="s">
        <v>15</v>
      </c>
      <c r="R28" s="48" t="s">
        <v>40</v>
      </c>
    </row>
    <row r="29" spans="1:18" x14ac:dyDescent="0.25">
      <c r="A29" t="s">
        <v>20</v>
      </c>
      <c r="B29" s="16" t="s">
        <v>53</v>
      </c>
      <c r="C29" s="16" t="str">
        <f>List!$R$2</f>
        <v>Europe</v>
      </c>
      <c r="D29" s="5" t="str">
        <f>List!S$2</f>
        <v>England</v>
      </c>
      <c r="E29" s="44">
        <f>IF(List!$D$2&gt;=E$1,SUMIFS(Finances!E$3:E$249,Finances!$A$3:$A$249,$A29,Finances!$B$3:$B$249,$B29,Finances!$D$3:$D$249,$D29),NA())</f>
        <v>633420</v>
      </c>
      <c r="F29" s="44">
        <f>IF(List!$D$2&gt;=F$1,SUMIFS(Finances!F$3:F$249,Finances!$A$3:$A$249,$A29,Finances!$B$3:$B$249,$B29,Finances!$D$3:$D$249,$D29),NA())</f>
        <v>685170</v>
      </c>
      <c r="G29" s="44">
        <f>IF(List!$D$2&gt;=G$1,SUMIFS(Finances!G$3:G$249,Finances!$A$3:$A$249,$A29,Finances!$B$3:$B$249,$B29,Finances!$D$3:$D$249,$D29),NA())</f>
        <v>676890</v>
      </c>
      <c r="H29" s="44">
        <f>IF(List!$D$2&gt;=H$1,SUMIFS(Finances!H$3:H$249,Finances!$A$3:$A$249,$A29,Finances!$B$3:$B$249,$B29,Finances!$D$3:$D$249,$D29),NA())</f>
        <v>662400</v>
      </c>
      <c r="I29" s="44">
        <f>IF(List!$D$2&gt;=I$1,SUMIFS(Finances!I$3:I$249,Finances!$A$3:$A$249,$A29,Finances!$B$3:$B$249,$B29,Finances!$D$3:$D$249,$D29),NA())</f>
        <v>610650</v>
      </c>
      <c r="J29" s="44">
        <f>IF(List!$D$2&gt;=J$1,SUMIFS(Finances!J$3:J$249,Finances!$A$3:$A$249,$A29,Finances!$B$3:$B$249,$B29,Finances!$D$3:$D$249,$D29),NA())</f>
        <v>623070</v>
      </c>
      <c r="K29" s="44">
        <f>IF(List!$D$2&gt;=K$1,SUMIFS(Finances!K$3:K$249,Finances!$A$3:$A$249,$A29,Finances!$B$3:$B$249,$B29,Finances!$D$3:$D$249,$D29),NA())</f>
        <v>573390</v>
      </c>
      <c r="L29" s="44">
        <f>IF(List!$D$2&gt;=L$1,SUMIFS(Finances!L$3:L$249,Finances!$A$3:$A$249,$A29,Finances!$B$3:$B$249,$B29,Finances!$D$3:$D$249,$D29),NA())</f>
        <v>538200</v>
      </c>
      <c r="M29" s="44">
        <f>IF(List!$D$2&gt;=M$1,SUMIFS(Finances!M$3:M$249,Finances!$A$3:$A$249,$A29,Finances!$B$3:$B$249,$B29,Finances!$D$3:$D$249,$D29),NA())</f>
        <v>538200</v>
      </c>
      <c r="N29" s="44">
        <f>IF(List!$D$2&gt;=N$1,SUMIFS(Finances!N$3:N$249,Finances!$A$3:$A$249,$A29,Finances!$B$3:$B$249,$B29,Finances!$D$3:$D$249,$D29),NA())</f>
        <v>544410</v>
      </c>
      <c r="O29" s="44" t="e">
        <f>IF(List!$D$2&gt;=O$1,SUMIFS(Finances!O$3:O$249,Finances!$A$3:$A$249,$A29,Finances!$B$3:$B$249,$B29,Finances!$D$3:$D$249,$D29),NA())</f>
        <v>#N/A</v>
      </c>
      <c r="P29" s="44" t="e">
        <f>IF(List!$D$2&gt;=P$1,SUMIFS(Finances!P$3:P$249,Finances!$A$3:$A$249,$A29,Finances!$B$3:$B$249,$B29,Finances!$D$3:$D$249,$D29),NA())</f>
        <v>#N/A</v>
      </c>
      <c r="Q29" s="44"/>
      <c r="R29" s="29">
        <f ca="1">SUM(OFFSET(E29,,,,List!$D$2))</f>
        <v>6085800</v>
      </c>
    </row>
    <row r="30" spans="1:18" x14ac:dyDescent="0.25">
      <c r="A30" t="s">
        <v>20</v>
      </c>
      <c r="B30" s="16" t="s">
        <v>53</v>
      </c>
      <c r="C30" s="16" t="str">
        <f>List!$R$2</f>
        <v>Europe</v>
      </c>
      <c r="D30" s="5" t="str">
        <f>List!S$3</f>
        <v>France</v>
      </c>
      <c r="E30" s="44">
        <f>IF(List!$D$2&gt;=E$1,SUMIFS(Finances!E$3:E$249,Finances!$A$3:$A$249,$A30,Finances!$B$3:$B$249,$B30,Finances!$D$3:$D$249,$D30),NA())</f>
        <v>757620</v>
      </c>
      <c r="F30" s="44">
        <f>IF(List!$D$2&gt;=F$1,SUMIFS(Finances!F$3:F$249,Finances!$A$3:$A$249,$A30,Finances!$B$3:$B$249,$B30,Finances!$D$3:$D$249,$D30),NA())</f>
        <v>774180</v>
      </c>
      <c r="G30" s="44">
        <f>IF(List!$D$2&gt;=G$1,SUMIFS(Finances!G$3:G$249,Finances!$A$3:$A$249,$A30,Finances!$B$3:$B$249,$B30,Finances!$D$3:$D$249,$D30),NA())</f>
        <v>405230</v>
      </c>
      <c r="H30" s="44">
        <f>IF(List!$D$2&gt;=H$1,SUMIFS(Finances!H$3:H$249,Finances!$A$3:$A$249,$A30,Finances!$B$3:$B$249,$B30,Finances!$D$3:$D$249,$D30),NA())</f>
        <v>732780</v>
      </c>
      <c r="I30" s="44">
        <f>IF(List!$D$2&gt;=I$1,SUMIFS(Finances!I$3:I$249,Finances!$A$3:$A$249,$A30,Finances!$B$3:$B$249,$B30,Finances!$D$3:$D$249,$D30),NA())</f>
        <v>741060</v>
      </c>
      <c r="J30" s="44">
        <f>IF(List!$D$2&gt;=J$1,SUMIFS(Finances!J$3:J$249,Finances!$A$3:$A$249,$A30,Finances!$B$3:$B$249,$B30,Finances!$D$3:$D$249,$D30),NA())</f>
        <v>792810</v>
      </c>
      <c r="K30" s="44">
        <f>IF(List!$D$2&gt;=K$1,SUMIFS(Finances!K$3:K$249,Finances!$A$3:$A$249,$A30,Finances!$B$3:$B$249,$B30,Finances!$D$3:$D$249,$D30),NA())</f>
        <v>776250</v>
      </c>
      <c r="L30" s="44">
        <f>IF(List!$D$2&gt;=L$1,SUMIFS(Finances!L$3:L$249,Finances!$A$3:$A$249,$A30,Finances!$B$3:$B$249,$B30,Finances!$D$3:$D$249,$D30),NA())</f>
        <v>445200</v>
      </c>
      <c r="M30" s="44">
        <f>IF(List!$D$2&gt;=M$1,SUMIFS(Finances!M$3:M$249,Finances!$A$3:$A$249,$A30,Finances!$B$3:$B$249,$B30,Finances!$D$3:$D$249,$D30),NA())</f>
        <v>416220</v>
      </c>
      <c r="N30" s="44">
        <f>IF(List!$D$2&gt;=N$1,SUMIFS(Finances!N$3:N$249,Finances!$A$3:$A$249,$A30,Finances!$B$3:$B$249,$B30,Finances!$D$3:$D$249,$D30),NA())</f>
        <v>687240</v>
      </c>
      <c r="O30" s="44" t="e">
        <f>IF(List!$D$2&gt;=O$1,SUMIFS(Finances!O$3:O$249,Finances!$A$3:$A$249,$A30,Finances!$B$3:$B$249,$B30,Finances!$D$3:$D$249,$D30),NA())</f>
        <v>#N/A</v>
      </c>
      <c r="P30" s="44" t="e">
        <f>IF(List!$D$2&gt;=P$1,SUMIFS(Finances!P$3:P$249,Finances!$A$3:$A$249,$A30,Finances!$B$3:$B$249,$B30,Finances!$D$3:$D$249,$D30),NA())</f>
        <v>#N/A</v>
      </c>
      <c r="Q30" s="44"/>
      <c r="R30" s="29">
        <f ca="1">SUM(OFFSET(E30,,,,List!$D$2))</f>
        <v>6528590</v>
      </c>
    </row>
    <row r="31" spans="1:18" x14ac:dyDescent="0.25">
      <c r="A31" t="s">
        <v>20</v>
      </c>
      <c r="B31" s="16" t="s">
        <v>53</v>
      </c>
      <c r="C31" s="16" t="str">
        <f>List!$R$2</f>
        <v>Europe</v>
      </c>
      <c r="D31" s="5" t="str">
        <f>List!S$4</f>
        <v>Germany</v>
      </c>
      <c r="E31" s="44">
        <f>IF(List!$D$2&gt;=E$1,SUMIFS(Finances!E$3:E$249,Finances!$A$3:$A$249,$A31,Finances!$B$3:$B$249,$B31,Finances!$D$3:$D$249,$D31),NA())</f>
        <v>681030</v>
      </c>
      <c r="F31" s="44">
        <f>IF(List!$D$2&gt;=F$1,SUMIFS(Finances!F$3:F$249,Finances!$A$3:$A$249,$A31,Finances!$B$3:$B$249,$B31,Finances!$D$3:$D$249,$D31),NA())</f>
        <v>707940.00000000012</v>
      </c>
      <c r="G31" s="44">
        <f>IF(List!$D$2&gt;=G$1,SUMIFS(Finances!G$3:G$249,Finances!$A$3:$A$249,$A31,Finances!$B$3:$B$249,$B31,Finances!$D$3:$D$249,$D31),NA())</f>
        <v>691380</v>
      </c>
      <c r="H31" s="44">
        <f>IF(List!$D$2&gt;=H$1,SUMIFS(Finances!H$3:H$249,Finances!$A$3:$A$249,$A31,Finances!$B$3:$B$249,$B31,Finances!$D$3:$D$249,$D31),NA())</f>
        <v>643770</v>
      </c>
      <c r="I31" s="44">
        <f>IF(List!$D$2&gt;=I$1,SUMIFS(Finances!I$3:I$249,Finances!$A$3:$A$249,$A31,Finances!$B$3:$B$249,$B31,Finances!$D$3:$D$249,$D31),NA())</f>
        <v>687240</v>
      </c>
      <c r="J31" s="44">
        <f>IF(List!$D$2&gt;=J$1,SUMIFS(Finances!J$3:J$249,Finances!$A$3:$A$249,$A31,Finances!$B$3:$B$249,$B31,Finances!$D$3:$D$249,$D31),NA())</f>
        <v>639630</v>
      </c>
      <c r="K31" s="44">
        <f>IF(List!$D$2&gt;=K$1,SUMIFS(Finances!K$3:K$249,Finances!$A$3:$A$249,$A31,Finances!$B$3:$B$249,$B31,Finances!$D$3:$D$249,$D31),NA())</f>
        <v>652050</v>
      </c>
      <c r="L31" s="44">
        <f>IF(List!$D$2&gt;=L$1,SUMIFS(Finances!L$3:L$249,Finances!$A$3:$A$249,$A31,Finances!$B$3:$B$249,$B31,Finances!$D$3:$D$249,$D31),NA())</f>
        <v>658260</v>
      </c>
      <c r="M31" s="44">
        <f>IF(List!$D$2&gt;=M$1,SUMIFS(Finances!M$3:M$249,Finances!$A$3:$A$249,$A31,Finances!$B$3:$B$249,$B31,Finances!$D$3:$D$249,$D31),NA())</f>
        <v>639630</v>
      </c>
      <c r="N31" s="44">
        <f>IF(List!$D$2&gt;=N$1,SUMIFS(Finances!N$3:N$249,Finances!$A$3:$A$249,$A31,Finances!$B$3:$B$249,$B31,Finances!$D$3:$D$249,$D31),NA())</f>
        <v>621000</v>
      </c>
      <c r="O31" s="44" t="e">
        <f>IF(List!$D$2&gt;=O$1,SUMIFS(Finances!O$3:O$249,Finances!$A$3:$A$249,$A31,Finances!$B$3:$B$249,$B31,Finances!$D$3:$D$249,$D31),NA())</f>
        <v>#N/A</v>
      </c>
      <c r="P31" s="44" t="e">
        <f>IF(List!$D$2&gt;=P$1,SUMIFS(Finances!P$3:P$249,Finances!$A$3:$A$249,$A31,Finances!$B$3:$B$249,$B31,Finances!$D$3:$D$249,$D31),NA())</f>
        <v>#N/A</v>
      </c>
      <c r="Q31" s="44"/>
      <c r="R31" s="29">
        <f ca="1">SUM(OFFSET(E31,,,,List!$D$2))</f>
        <v>6621930</v>
      </c>
    </row>
    <row r="32" spans="1:18" x14ac:dyDescent="0.25">
      <c r="A32" t="s">
        <v>20</v>
      </c>
      <c r="B32" s="16" t="s">
        <v>53</v>
      </c>
      <c r="C32" s="16" t="str">
        <f>List!$R$2</f>
        <v>Europe</v>
      </c>
      <c r="D32" s="5" t="str">
        <f>List!S$5</f>
        <v>Greece</v>
      </c>
      <c r="E32" s="44">
        <f>IF(List!$D$2&gt;=E$1,SUMIFS(Finances!E$3:E$249,Finances!$A$3:$A$249,$A32,Finances!$B$3:$B$249,$B32,Finances!$D$3:$D$249,$D32),NA())</f>
        <v>987390</v>
      </c>
      <c r="F32" s="44">
        <f>IF(List!$D$2&gt;=F$1,SUMIFS(Finances!F$3:F$249,Finances!$A$3:$A$249,$A32,Finances!$B$3:$B$249,$B32,Finances!$D$3:$D$249,$D32),NA())</f>
        <v>1010160</v>
      </c>
      <c r="G32" s="44">
        <f>IF(List!$D$2&gt;=G$1,SUMIFS(Finances!G$3:G$249,Finances!$A$3:$A$249,$A32,Finances!$B$3:$B$249,$B32,Finances!$D$3:$D$249,$D32),NA())</f>
        <v>1022580</v>
      </c>
      <c r="H32" s="44">
        <f>IF(List!$D$2&gt;=H$1,SUMIFS(Finances!H$3:H$249,Finances!$A$3:$A$249,$A32,Finances!$B$3:$B$249,$B32,Finances!$D$3:$D$249,$D32),NA())</f>
        <v>1084680</v>
      </c>
      <c r="I32" s="44">
        <f>IF(List!$D$2&gt;=I$1,SUMIFS(Finances!I$3:I$249,Finances!$A$3:$A$249,$A32,Finances!$B$3:$B$249,$B32,Finances!$D$3:$D$249,$D32),NA())</f>
        <v>1192320</v>
      </c>
      <c r="J32" s="44">
        <f>IF(List!$D$2&gt;=J$1,SUMIFS(Finances!J$3:J$249,Finances!$A$3:$A$249,$A32,Finances!$B$3:$B$249,$B32,Finances!$D$3:$D$249,$D32),NA())</f>
        <v>1084680</v>
      </c>
      <c r="K32" s="44">
        <f>IF(List!$D$2&gt;=K$1,SUMIFS(Finances!K$3:K$249,Finances!$A$3:$A$249,$A32,Finances!$B$3:$B$249,$B32,Finances!$D$3:$D$249,$D32),NA())</f>
        <v>1041210</v>
      </c>
      <c r="L32" s="44">
        <f>IF(List!$D$2&gt;=L$1,SUMIFS(Finances!L$3:L$249,Finances!$A$3:$A$249,$A32,Finances!$B$3:$B$249,$B32,Finances!$D$3:$D$249,$D32),NA())</f>
        <v>1030860</v>
      </c>
      <c r="M32" s="44">
        <f>IF(List!$D$2&gt;=M$1,SUMIFS(Finances!M$3:M$249,Finances!$A$3:$A$249,$A32,Finances!$B$3:$B$249,$B32,Finances!$D$3:$D$249,$D32),NA())</f>
        <v>1030860</v>
      </c>
      <c r="N32" s="44">
        <f>IF(List!$D$2&gt;=N$1,SUMIFS(Finances!N$3:N$249,Finances!$A$3:$A$249,$A32,Finances!$B$3:$B$249,$B32,Finances!$D$3:$D$249,$D32),NA())</f>
        <v>968760</v>
      </c>
      <c r="O32" s="44" t="e">
        <f>IF(List!$D$2&gt;=O$1,SUMIFS(Finances!O$3:O$249,Finances!$A$3:$A$249,$A32,Finances!$B$3:$B$249,$B32,Finances!$D$3:$D$249,$D32),NA())</f>
        <v>#N/A</v>
      </c>
      <c r="P32" s="44" t="e">
        <f>IF(List!$D$2&gt;=P$1,SUMIFS(Finances!P$3:P$249,Finances!$A$3:$A$249,$A32,Finances!$B$3:$B$249,$B32,Finances!$D$3:$D$249,$D32),NA())</f>
        <v>#N/A</v>
      </c>
      <c r="Q32" s="44"/>
      <c r="R32" s="29">
        <f ca="1">SUM(OFFSET(E32,,,,List!$D$2))</f>
        <v>10453500</v>
      </c>
    </row>
    <row r="33" spans="1:18" x14ac:dyDescent="0.25">
      <c r="A33" t="s">
        <v>20</v>
      </c>
      <c r="B33" s="16" t="s">
        <v>53</v>
      </c>
      <c r="C33" s="16" t="str">
        <f>List!$R$2</f>
        <v>Europe</v>
      </c>
      <c r="D33" s="5" t="str">
        <f>List!S$6</f>
        <v>Ireland</v>
      </c>
      <c r="E33" s="44">
        <f>IF(List!$D$2&gt;=E$1,SUMIFS(Finances!E$3:E$249,Finances!$A$3:$A$249,$A33,Finances!$B$3:$B$249,$B33,Finances!$D$3:$D$249,$D33),NA())</f>
        <v>668610</v>
      </c>
      <c r="F33" s="44">
        <f>IF(List!$D$2&gt;=F$1,SUMIFS(Finances!F$3:F$249,Finances!$A$3:$A$249,$A33,Finances!$B$3:$B$249,$B33,Finances!$D$3:$D$249,$D33),NA())</f>
        <v>695520</v>
      </c>
      <c r="G33" s="44">
        <f>IF(List!$D$2&gt;=G$1,SUMIFS(Finances!G$3:G$249,Finances!$A$3:$A$249,$A33,Finances!$B$3:$B$249,$B33,Finances!$D$3:$D$249,$D33),NA())</f>
        <v>699660</v>
      </c>
      <c r="H33" s="44">
        <f>IF(List!$D$2&gt;=H$1,SUMIFS(Finances!H$3:H$249,Finances!$A$3:$A$249,$A33,Finances!$B$3:$B$249,$B33,Finances!$D$3:$D$249,$D33),NA())</f>
        <v>658260</v>
      </c>
      <c r="I33" s="44">
        <f>IF(List!$D$2&gt;=I$1,SUMIFS(Finances!I$3:I$249,Finances!$A$3:$A$249,$A33,Finances!$B$3:$B$249,$B33,Finances!$D$3:$D$249,$D33),NA())</f>
        <v>676890</v>
      </c>
      <c r="J33" s="44">
        <f>IF(List!$D$2&gt;=J$1,SUMIFS(Finances!J$3:J$249,Finances!$A$3:$A$249,$A33,Finances!$B$3:$B$249,$B33,Finances!$D$3:$D$249,$D33),NA())</f>
        <v>712079.99999999988</v>
      </c>
      <c r="K33" s="44">
        <f>IF(List!$D$2&gt;=K$1,SUMIFS(Finances!K$3:K$249,Finances!$A$3:$A$249,$A33,Finances!$B$3:$B$249,$B33,Finances!$D$3:$D$249,$D33),NA())</f>
        <v>753480</v>
      </c>
      <c r="L33" s="44">
        <f>IF(List!$D$2&gt;=L$1,SUMIFS(Finances!L$3:L$249,Finances!$A$3:$A$249,$A33,Finances!$B$3:$B$249,$B33,Finances!$D$3:$D$249,$D33),NA())</f>
        <v>807300</v>
      </c>
      <c r="M33" s="44">
        <f>IF(List!$D$2&gt;=M$1,SUMIFS(Finances!M$3:M$249,Finances!$A$3:$A$249,$A33,Finances!$B$3:$B$249,$B33,Finances!$D$3:$D$249,$D33),NA())</f>
        <v>734850</v>
      </c>
      <c r="N33" s="44">
        <f>IF(List!$D$2&gt;=N$1,SUMIFS(Finances!N$3:N$249,Finances!$A$3:$A$249,$A33,Finances!$B$3:$B$249,$B33,Finances!$D$3:$D$249,$D33),NA())</f>
        <v>734850</v>
      </c>
      <c r="O33" s="44" t="e">
        <f>IF(List!$D$2&gt;=O$1,SUMIFS(Finances!O$3:O$249,Finances!$A$3:$A$249,$A33,Finances!$B$3:$B$249,$B33,Finances!$D$3:$D$249,$D33),NA())</f>
        <v>#N/A</v>
      </c>
      <c r="P33" s="44" t="e">
        <f>IF(List!$D$2&gt;=P$1,SUMIFS(Finances!P$3:P$249,Finances!$A$3:$A$249,$A33,Finances!$B$3:$B$249,$B33,Finances!$D$3:$D$249,$D33),NA())</f>
        <v>#N/A</v>
      </c>
      <c r="Q33" s="44"/>
      <c r="R33" s="29">
        <f ca="1">SUM(OFFSET(E33,,,,List!$D$2))</f>
        <v>7141500</v>
      </c>
    </row>
    <row r="34" spans="1:18" x14ac:dyDescent="0.25">
      <c r="A34" t="s">
        <v>20</v>
      </c>
      <c r="B34" s="16" t="s">
        <v>53</v>
      </c>
      <c r="C34" s="16" t="str">
        <f>List!$R$2</f>
        <v>Europe</v>
      </c>
      <c r="D34" s="5" t="str">
        <f>List!S$7</f>
        <v>Italy</v>
      </c>
      <c r="E34" s="44">
        <f>IF(List!$D$2&gt;=E$1,SUMIFS(Finances!E$3:E$249,Finances!$A$3:$A$249,$A34,Finances!$B$3:$B$249,$B34,Finances!$D$3:$D$249,$D34),NA())</f>
        <v>356039.99999999994</v>
      </c>
      <c r="F34" s="44">
        <f>IF(List!$D$2&gt;=F$1,SUMIFS(Finances!F$3:F$249,Finances!$A$3:$A$249,$A34,Finances!$B$3:$B$249,$B34,Finances!$D$3:$D$249,$D34),NA())</f>
        <v>347760</v>
      </c>
      <c r="G34" s="44">
        <f>IF(List!$D$2&gt;=G$1,SUMIFS(Finances!G$3:G$249,Finances!$A$3:$A$249,$A34,Finances!$B$3:$B$249,$B34,Finances!$D$3:$D$249,$D34),NA())</f>
        <v>335340</v>
      </c>
      <c r="H34" s="44">
        <f>IF(List!$D$2&gt;=H$1,SUMIFS(Finances!H$3:H$249,Finances!$A$3:$A$249,$A34,Finances!$B$3:$B$249,$B34,Finances!$D$3:$D$249,$D34),NA())</f>
        <v>318780</v>
      </c>
      <c r="I34" s="44">
        <f>IF(List!$D$2&gt;=I$1,SUMIFS(Finances!I$3:I$249,Finances!$A$3:$A$249,$A34,Finances!$B$3:$B$249,$B34,Finances!$D$3:$D$249,$D34),NA())</f>
        <v>310500</v>
      </c>
      <c r="J34" s="44">
        <f>IF(List!$D$2&gt;=J$1,SUMIFS(Finances!J$3:J$249,Finances!$A$3:$A$249,$A34,Finances!$B$3:$B$249,$B34,Finances!$D$3:$D$249,$D34),NA())</f>
        <v>281520</v>
      </c>
      <c r="K34" s="44">
        <f>IF(List!$D$2&gt;=K$1,SUMIFS(Finances!K$3:K$249,Finances!$A$3:$A$249,$A34,Finances!$B$3:$B$249,$B34,Finances!$D$3:$D$249,$D34),NA())</f>
        <v>1302220</v>
      </c>
      <c r="L34" s="44">
        <f>IF(List!$D$2&gt;=L$1,SUMIFS(Finances!L$3:L$249,Finances!$A$3:$A$249,$A34,Finances!$B$3:$B$249,$B34,Finances!$D$3:$D$249,$D34),NA())</f>
        <v>306360</v>
      </c>
      <c r="M34" s="44">
        <f>IF(List!$D$2&gt;=M$1,SUMIFS(Finances!M$3:M$249,Finances!$A$3:$A$249,$A34,Finances!$B$3:$B$249,$B34,Finances!$D$3:$D$249,$D34),NA())</f>
        <v>339480</v>
      </c>
      <c r="N34" s="44">
        <f>IF(List!$D$2&gt;=N$1,SUMIFS(Finances!N$3:N$249,Finances!$A$3:$A$249,$A34,Finances!$B$3:$B$249,$B34,Finances!$D$3:$D$249,$D34),NA())</f>
        <v>331200</v>
      </c>
      <c r="O34" s="44" t="e">
        <f>IF(List!$D$2&gt;=O$1,SUMIFS(Finances!O$3:O$249,Finances!$A$3:$A$249,$A34,Finances!$B$3:$B$249,$B34,Finances!$D$3:$D$249,$D34),NA())</f>
        <v>#N/A</v>
      </c>
      <c r="P34" s="44" t="e">
        <f>IF(List!$D$2&gt;=P$1,SUMIFS(Finances!P$3:P$249,Finances!$A$3:$A$249,$A34,Finances!$B$3:$B$249,$B34,Finances!$D$3:$D$249,$D34),NA())</f>
        <v>#N/A</v>
      </c>
      <c r="Q34" s="44"/>
      <c r="R34" s="29">
        <f ca="1">SUM(OFFSET(E34,,,,List!$D$2))</f>
        <v>4229200</v>
      </c>
    </row>
    <row r="35" spans="1:18" x14ac:dyDescent="0.25">
      <c r="A35" t="s">
        <v>20</v>
      </c>
      <c r="B35" s="16" t="s">
        <v>53</v>
      </c>
      <c r="C35" s="16" t="str">
        <f>List!$R$2</f>
        <v>Europe</v>
      </c>
      <c r="D35" s="5" t="str">
        <f>List!S$8</f>
        <v>Portugal</v>
      </c>
      <c r="E35" s="44">
        <f>IF(List!$D$2&gt;=E$1,SUMIFS(Finances!E$3:E$249,Finances!$A$3:$A$249,$A35,Finances!$B$3:$B$249,$B35,Finances!$D$3:$D$249,$D35),NA())</f>
        <v>558444.6</v>
      </c>
      <c r="F35" s="44">
        <f>IF(List!$D$2&gt;=F$1,SUMIFS(Finances!F$3:F$249,Finances!$A$3:$A$249,$A35,Finances!$B$3:$B$249,$B35,Finances!$D$3:$D$249,$D35),NA())</f>
        <v>580510.80000000005</v>
      </c>
      <c r="G35" s="44">
        <f>IF(List!$D$2&gt;=G$1,SUMIFS(Finances!G$3:G$249,Finances!$A$3:$A$249,$A35,Finances!$B$3:$B$249,$B35,Finances!$D$3:$D$249,$D35),NA())</f>
        <v>566931.6</v>
      </c>
      <c r="H35" s="44">
        <f>IF(List!$D$2&gt;=H$1,SUMIFS(Finances!H$3:H$249,Finances!$A$3:$A$249,$A35,Finances!$B$3:$B$249,$B35,Finances!$D$3:$D$249,$D35),NA())</f>
        <v>527891.4</v>
      </c>
      <c r="I35" s="44">
        <f>IF(List!$D$2&gt;=I$1,SUMIFS(Finances!I$3:I$249,Finances!$A$3:$A$249,$A35,Finances!$B$3:$B$249,$B35,Finances!$D$3:$D$249,$D35),NA())</f>
        <v>563536.80000000005</v>
      </c>
      <c r="J35" s="44">
        <f>IF(List!$D$2&gt;=J$1,SUMIFS(Finances!J$3:J$249,Finances!$A$3:$A$249,$A35,Finances!$B$3:$B$249,$B35,Finances!$D$3:$D$249,$D35),NA())</f>
        <v>524496.6</v>
      </c>
      <c r="K35" s="44">
        <f>IF(List!$D$2&gt;=K$1,SUMIFS(Finances!K$3:K$249,Finances!$A$3:$A$249,$A35,Finances!$B$3:$B$249,$B35,Finances!$D$3:$D$249,$D35),NA())</f>
        <v>534681</v>
      </c>
      <c r="L35" s="44">
        <f>IF(List!$D$2&gt;=L$1,SUMIFS(Finances!L$3:L$249,Finances!$A$3:$A$249,$A35,Finances!$B$3:$B$249,$B35,Finances!$D$3:$D$249,$D35),NA())</f>
        <v>539773.20000000007</v>
      </c>
      <c r="M35" s="44">
        <f>IF(List!$D$2&gt;=M$1,SUMIFS(Finances!M$3:M$249,Finances!$A$3:$A$249,$A35,Finances!$B$3:$B$249,$B35,Finances!$D$3:$D$249,$D35),NA())</f>
        <v>524496.6</v>
      </c>
      <c r="N35" s="44">
        <f>IF(List!$D$2&gt;=N$1,SUMIFS(Finances!N$3:N$249,Finances!$A$3:$A$249,$A35,Finances!$B$3:$B$249,$B35,Finances!$D$3:$D$249,$D35),NA())</f>
        <v>509220</v>
      </c>
      <c r="O35" s="44" t="e">
        <f>IF(List!$D$2&gt;=O$1,SUMIFS(Finances!O$3:O$249,Finances!$A$3:$A$249,$A35,Finances!$B$3:$B$249,$B35,Finances!$D$3:$D$249,$D35),NA())</f>
        <v>#N/A</v>
      </c>
      <c r="P35" s="44" t="e">
        <f>IF(List!$D$2&gt;=P$1,SUMIFS(Finances!P$3:P$249,Finances!$A$3:$A$249,$A35,Finances!$B$3:$B$249,$B35,Finances!$D$3:$D$249,$D35),NA())</f>
        <v>#N/A</v>
      </c>
      <c r="Q35" s="44"/>
      <c r="R35" s="29">
        <f ca="1">SUM(OFFSET(E35,,,,List!$D$2))</f>
        <v>5429982.5999999996</v>
      </c>
    </row>
    <row r="36" spans="1:18" x14ac:dyDescent="0.25">
      <c r="A36" t="s">
        <v>20</v>
      </c>
      <c r="B36" s="16" t="s">
        <v>53</v>
      </c>
      <c r="C36" s="16" t="str">
        <f>List!$R$2</f>
        <v>Europe</v>
      </c>
      <c r="D36" s="5" t="str">
        <f>List!S$9</f>
        <v>Scotland</v>
      </c>
      <c r="E36" s="44">
        <f>IF(List!$D$2&gt;=E$1,SUMIFS(Finances!E$3:E$249,Finances!$A$3:$A$249,$A36,Finances!$B$3:$B$249,$B36,Finances!$D$3:$D$249,$D36),NA())</f>
        <v>482310</v>
      </c>
      <c r="F36" s="44">
        <f>IF(List!$D$2&gt;=F$1,SUMIFS(Finances!F$3:F$249,Finances!$A$3:$A$249,$A36,Finances!$B$3:$B$249,$B36,Finances!$D$3:$D$249,$D36),NA())</f>
        <v>474030</v>
      </c>
      <c r="G36" s="44">
        <f>IF(List!$D$2&gt;=G$1,SUMIFS(Finances!G$3:G$249,Finances!$A$3:$A$249,$A36,Finances!$B$3:$B$249,$B36,Finances!$D$3:$D$249,$D36),NA())</f>
        <v>461610</v>
      </c>
      <c r="H36" s="44">
        <f>IF(List!$D$2&gt;=H$1,SUMIFS(Finances!H$3:H$249,Finances!$A$3:$A$249,$A36,Finances!$B$3:$B$249,$B36,Finances!$D$3:$D$249,$D36),NA())</f>
        <v>447120</v>
      </c>
      <c r="I36" s="44">
        <f>IF(List!$D$2&gt;=I$1,SUMIFS(Finances!I$3:I$249,Finances!$A$3:$A$249,$A36,Finances!$B$3:$B$249,$B36,Finances!$D$3:$D$249,$D36),NA())</f>
        <v>465750</v>
      </c>
      <c r="J36" s="44">
        <f>IF(List!$D$2&gt;=J$1,SUMIFS(Finances!J$3:J$249,Finances!$A$3:$A$249,$A36,Finances!$B$3:$B$249,$B36,Finances!$D$3:$D$249,$D36),NA())</f>
        <v>442980</v>
      </c>
      <c r="K36" s="44">
        <f>IF(List!$D$2&gt;=K$1,SUMIFS(Finances!K$3:K$249,Finances!$A$3:$A$249,$A36,Finances!$B$3:$B$249,$B36,Finances!$D$3:$D$249,$D36),NA())</f>
        <v>397440</v>
      </c>
      <c r="L36" s="44">
        <f>IF(List!$D$2&gt;=L$1,SUMIFS(Finances!L$3:L$249,Finances!$A$3:$A$249,$A36,Finances!$B$3:$B$249,$B36,Finances!$D$3:$D$249,$D36),NA())</f>
        <v>374670</v>
      </c>
      <c r="M36" s="44">
        <f>IF(List!$D$2&gt;=M$1,SUMIFS(Finances!M$3:M$249,Finances!$A$3:$A$249,$A36,Finances!$B$3:$B$249,$B36,Finances!$D$3:$D$249,$D36),NA())</f>
        <v>347760</v>
      </c>
      <c r="N36" s="44">
        <f>IF(List!$D$2&gt;=N$1,SUMIFS(Finances!N$3:N$249,Finances!$A$3:$A$249,$A36,Finances!$B$3:$B$249,$B36,Finances!$D$3:$D$249,$D36),NA())</f>
        <v>378810</v>
      </c>
      <c r="O36" s="44" t="e">
        <f>IF(List!$D$2&gt;=O$1,SUMIFS(Finances!O$3:O$249,Finances!$A$3:$A$249,$A36,Finances!$B$3:$B$249,$B36,Finances!$D$3:$D$249,$D36),NA())</f>
        <v>#N/A</v>
      </c>
      <c r="P36" s="44" t="e">
        <f>IF(List!$D$2&gt;=P$1,SUMIFS(Finances!P$3:P$249,Finances!$A$3:$A$249,$A36,Finances!$B$3:$B$249,$B36,Finances!$D$3:$D$249,$D36),NA())</f>
        <v>#N/A</v>
      </c>
      <c r="Q36" s="44"/>
      <c r="R36" s="29">
        <f ca="1">SUM(OFFSET(E36,,,,List!$D$2))</f>
        <v>4272480</v>
      </c>
    </row>
    <row r="37" spans="1:18" x14ac:dyDescent="0.25">
      <c r="A37" t="s">
        <v>20</v>
      </c>
      <c r="B37" s="16" t="s">
        <v>53</v>
      </c>
      <c r="C37" s="16" t="str">
        <f>List!$R$2</f>
        <v>Europe</v>
      </c>
      <c r="D37" s="5" t="str">
        <f>List!S$10</f>
        <v>Spain</v>
      </c>
      <c r="E37" s="44">
        <f>IF(List!$D$2&gt;=E$1,SUMIFS(Finances!E$3:E$249,Finances!$A$3:$A$249,$A37,Finances!$B$3:$B$249,$B37,Finances!$D$3:$D$249,$D37),NA())</f>
        <v>476400</v>
      </c>
      <c r="F37" s="44">
        <f>IF(List!$D$2&gt;=F$1,SUMIFS(Finances!F$3:F$249,Finances!$A$3:$A$249,$A37,Finances!$B$3:$B$249,$B37,Finances!$D$3:$D$249,$D37),NA())</f>
        <v>1082610</v>
      </c>
      <c r="G37" s="44">
        <f>IF(List!$D$2&gt;=G$1,SUMIFS(Finances!G$3:G$249,Finances!$A$3:$A$249,$A37,Finances!$B$3:$B$249,$B37,Finances!$D$3:$D$249,$D37),NA())</f>
        <v>611590</v>
      </c>
      <c r="H37" s="44">
        <f>IF(List!$D$2&gt;=H$1,SUMIFS(Finances!H$3:H$249,Finances!$A$3:$A$249,$A37,Finances!$B$3:$B$249,$B37,Finances!$D$3:$D$249,$D37),NA())</f>
        <v>1032930</v>
      </c>
      <c r="I37" s="44">
        <f>IF(List!$D$2&gt;=I$1,SUMIFS(Finances!I$3:I$249,Finances!$A$3:$A$249,$A37,Finances!$B$3:$B$249,$B37,Finances!$D$3:$D$249,$D37),NA())</f>
        <v>1043280</v>
      </c>
      <c r="J37" s="44">
        <f>IF(List!$D$2&gt;=J$1,SUMIFS(Finances!J$3:J$249,Finances!$A$3:$A$249,$A37,Finances!$B$3:$B$249,$B37,Finances!$D$3:$D$249,$D37),NA())</f>
        <v>1148850</v>
      </c>
      <c r="K37" s="44">
        <f>IF(List!$D$2&gt;=K$1,SUMIFS(Finances!K$3:K$249,Finances!$A$3:$A$249,$A37,Finances!$B$3:$B$249,$B37,Finances!$D$3:$D$249,$D37),NA())</f>
        <v>1113660</v>
      </c>
      <c r="L37" s="44">
        <f>IF(List!$D$2&gt;=L$1,SUMIFS(Finances!L$3:L$249,Finances!$A$3:$A$249,$A37,Finances!$B$3:$B$249,$B37,Finances!$D$3:$D$249,$D37),NA())</f>
        <v>1159200.0000000002</v>
      </c>
      <c r="M37" s="44">
        <f>IF(List!$D$2&gt;=M$1,SUMIFS(Finances!M$3:M$249,Finances!$A$3:$A$249,$A37,Finances!$B$3:$B$249,$B37,Finances!$D$3:$D$249,$D37),NA())</f>
        <v>717160</v>
      </c>
      <c r="N37" s="44">
        <f>IF(List!$D$2&gt;=N$1,SUMIFS(Finances!N$3:N$249,Finances!$A$3:$A$249,$A37,Finances!$B$3:$B$249,$B37,Finances!$D$3:$D$249,$D37),NA())</f>
        <v>1095030</v>
      </c>
      <c r="O37" s="44" t="e">
        <f>IF(List!$D$2&gt;=O$1,SUMIFS(Finances!O$3:O$249,Finances!$A$3:$A$249,$A37,Finances!$B$3:$B$249,$B37,Finances!$D$3:$D$249,$D37),NA())</f>
        <v>#N/A</v>
      </c>
      <c r="P37" s="44" t="e">
        <f>IF(List!$D$2&gt;=P$1,SUMIFS(Finances!P$3:P$249,Finances!$A$3:$A$249,$A37,Finances!$B$3:$B$249,$B37,Finances!$D$3:$D$249,$D37),NA())</f>
        <v>#N/A</v>
      </c>
      <c r="Q37" s="44"/>
      <c r="R37" s="29">
        <f ca="1">SUM(OFFSET(E37,,,,List!$D$2))</f>
        <v>9480710</v>
      </c>
    </row>
    <row r="38" spans="1:18" x14ac:dyDescent="0.25">
      <c r="A38" t="s">
        <v>20</v>
      </c>
      <c r="B38" s="16" t="s">
        <v>53</v>
      </c>
      <c r="C38" s="16" t="str">
        <f>List!$R$2</f>
        <v>Europe</v>
      </c>
      <c r="D38" s="5" t="str">
        <f>List!S$11</f>
        <v>Wales</v>
      </c>
      <c r="E38" s="44">
        <f>IF(List!$D$2&gt;=E$1,SUMIFS(Finances!E$3:E$249,Finances!$A$3:$A$249,$A38,Finances!$B$3:$B$249,$B38,Finances!$D$3:$D$249,$D38),NA())</f>
        <v>382950</v>
      </c>
      <c r="F38" s="44">
        <f>IF(List!$D$2&gt;=F$1,SUMIFS(Finances!F$3:F$249,Finances!$A$3:$A$249,$A38,Finances!$B$3:$B$249,$B38,Finances!$D$3:$D$249,$D38),NA())</f>
        <v>374670</v>
      </c>
      <c r="G38" s="44">
        <f>IF(List!$D$2&gt;=G$1,SUMIFS(Finances!G$3:G$249,Finances!$A$3:$A$249,$A38,Finances!$B$3:$B$249,$B38,Finances!$D$3:$D$249,$D38),NA())</f>
        <v>364320</v>
      </c>
      <c r="H38" s="44">
        <f>IF(List!$D$2&gt;=H$1,SUMIFS(Finances!H$3:H$249,Finances!$A$3:$A$249,$A38,Finances!$B$3:$B$249,$B38,Finances!$D$3:$D$249,$D38),NA())</f>
        <v>382950</v>
      </c>
      <c r="I38" s="44">
        <f>IF(List!$D$2&gt;=I$1,SUMIFS(Finances!I$3:I$249,Finances!$A$3:$A$249,$A38,Finances!$B$3:$B$249,$B38,Finances!$D$3:$D$249,$D38),NA())</f>
        <v>405720</v>
      </c>
      <c r="J38" s="44">
        <f>IF(List!$D$2&gt;=J$1,SUMIFS(Finances!J$3:J$249,Finances!$A$3:$A$249,$A38,Finances!$B$3:$B$249,$B38,Finances!$D$3:$D$249,$D38),NA())</f>
        <v>372600</v>
      </c>
      <c r="K38" s="44">
        <f>IF(List!$D$2&gt;=K$1,SUMIFS(Finances!K$3:K$249,Finances!$A$3:$A$249,$A38,Finances!$B$3:$B$249,$B38,Finances!$D$3:$D$249,$D38),NA())</f>
        <v>339480</v>
      </c>
      <c r="L38" s="44">
        <f>IF(List!$D$2&gt;=L$1,SUMIFS(Finances!L$3:L$249,Finances!$A$3:$A$249,$A38,Finances!$B$3:$B$249,$B38,Finances!$D$3:$D$249,$D38),NA())</f>
        <v>329130</v>
      </c>
      <c r="M38" s="44">
        <f>IF(List!$D$2&gt;=M$1,SUMIFS(Finances!M$3:M$249,Finances!$A$3:$A$249,$A38,Finances!$B$3:$B$249,$B38,Finances!$D$3:$D$249,$D38),NA())</f>
        <v>345690</v>
      </c>
      <c r="N38" s="44">
        <f>IF(List!$D$2&gt;=N$1,SUMIFS(Finances!N$3:N$249,Finances!$A$3:$A$249,$A38,Finances!$B$3:$B$249,$B38,Finances!$D$3:$D$249,$D38),NA())</f>
        <v>380880</v>
      </c>
      <c r="O38" s="44" t="e">
        <f>IF(List!$D$2&gt;=O$1,SUMIFS(Finances!O$3:O$249,Finances!$A$3:$A$249,$A38,Finances!$B$3:$B$249,$B38,Finances!$D$3:$D$249,$D38),NA())</f>
        <v>#N/A</v>
      </c>
      <c r="P38" s="44" t="e">
        <f>IF(List!$D$2&gt;=P$1,SUMIFS(Finances!P$3:P$249,Finances!$A$3:$A$249,$A38,Finances!$B$3:$B$249,$B38,Finances!$D$3:$D$249,$D38),NA())</f>
        <v>#N/A</v>
      </c>
      <c r="Q38" s="44"/>
      <c r="R38" s="29">
        <f ca="1">SUM(OFFSET(E38,,,,List!$D$2))</f>
        <v>3678390</v>
      </c>
    </row>
    <row r="39" spans="1:18" x14ac:dyDescent="0.25">
      <c r="A39" t="s">
        <v>20</v>
      </c>
      <c r="B39" s="16" t="s">
        <v>53</v>
      </c>
      <c r="C39" s="16" t="str">
        <f>List!$R$2</f>
        <v>Europe</v>
      </c>
      <c r="D39" s="16" t="s">
        <v>15</v>
      </c>
      <c r="E39" s="44">
        <f>SUM(E29:E38)</f>
        <v>5984214.5999999996</v>
      </c>
      <c r="F39" s="44">
        <f t="shared" ref="F39" si="13">SUM(F29:F38)</f>
        <v>6732550.7999999998</v>
      </c>
      <c r="G39" s="44">
        <f t="shared" ref="G39" si="14">SUM(G29:G38)</f>
        <v>5835531.5999999996</v>
      </c>
      <c r="H39" s="44">
        <f t="shared" ref="H39" si="15">SUM(H29:H38)</f>
        <v>6491561.4000000004</v>
      </c>
      <c r="I39" s="44">
        <f t="shared" ref="I39" si="16">SUM(I29:I38)</f>
        <v>6696946.7999999998</v>
      </c>
      <c r="J39" s="44">
        <f t="shared" ref="J39" si="17">SUM(J29:J38)</f>
        <v>6622716.5999999996</v>
      </c>
      <c r="K39" s="44">
        <f t="shared" ref="K39" si="18">SUM(K29:K38)</f>
        <v>7483861</v>
      </c>
      <c r="L39" s="44">
        <f t="shared" ref="L39" si="19">SUM(L29:L38)</f>
        <v>6188953.2000000002</v>
      </c>
      <c r="M39" s="44">
        <f t="shared" ref="M39" si="20">SUM(M29:M38)</f>
        <v>5634346.5999999996</v>
      </c>
      <c r="N39" s="44">
        <f t="shared" ref="N39" si="21">SUM(N29:N38)</f>
        <v>6251400</v>
      </c>
      <c r="O39" s="44" t="e">
        <f t="shared" ref="O39" si="22">SUM(O29:O38)</f>
        <v>#N/A</v>
      </c>
      <c r="P39" s="44" t="e">
        <f t="shared" ref="P39" si="23">SUM(P29:P38)</f>
        <v>#N/A</v>
      </c>
      <c r="Q39" s="44"/>
      <c r="R39" s="29">
        <f ca="1">SUM(OFFSET(E39,,,,List!$D$2))</f>
        <v>63922082.600000001</v>
      </c>
    </row>
    <row r="40" spans="1:18" x14ac:dyDescent="0.25">
      <c r="B40" s="16"/>
      <c r="D40"/>
      <c r="E40" s="19"/>
      <c r="F40" s="19"/>
      <c r="G40" s="19"/>
      <c r="H40" s="19"/>
      <c r="I40" s="19"/>
      <c r="J40" s="19"/>
      <c r="K40" s="19"/>
      <c r="L40" s="19"/>
      <c r="M40" s="19"/>
      <c r="N40" s="19"/>
      <c r="O40" s="19"/>
      <c r="P40" s="19"/>
      <c r="R40" s="44"/>
    </row>
    <row r="41" spans="1:18" x14ac:dyDescent="0.25">
      <c r="A41" s="17" t="s">
        <v>41</v>
      </c>
      <c r="B41" s="17" t="s">
        <v>54</v>
      </c>
      <c r="C41" s="17" t="s">
        <v>55</v>
      </c>
      <c r="D41" s="17" t="s">
        <v>128</v>
      </c>
      <c r="E41" s="47" t="s">
        <v>42</v>
      </c>
      <c r="F41" s="47" t="s">
        <v>43</v>
      </c>
      <c r="G41" s="47" t="s">
        <v>44</v>
      </c>
      <c r="H41" s="47" t="s">
        <v>45</v>
      </c>
      <c r="I41" s="47" t="s">
        <v>46</v>
      </c>
      <c r="J41" s="47" t="s">
        <v>47</v>
      </c>
      <c r="K41" s="47" t="s">
        <v>48</v>
      </c>
      <c r="L41" s="47" t="s">
        <v>49</v>
      </c>
      <c r="M41" s="47" t="s">
        <v>50</v>
      </c>
      <c r="N41" s="47" t="s">
        <v>51</v>
      </c>
      <c r="O41" s="47" t="s">
        <v>6</v>
      </c>
      <c r="P41" s="47" t="s">
        <v>52</v>
      </c>
      <c r="Q41" s="47" t="s">
        <v>15</v>
      </c>
      <c r="R41" s="48" t="s">
        <v>40</v>
      </c>
    </row>
    <row r="42" spans="1:18" x14ac:dyDescent="0.25">
      <c r="A42" t="s">
        <v>19</v>
      </c>
      <c r="B42" s="16" t="s">
        <v>53</v>
      </c>
      <c r="C42" s="16" t="str">
        <f>List!$R$2</f>
        <v>Europe</v>
      </c>
      <c r="D42" s="5" t="str">
        <f>List!S$2</f>
        <v>England</v>
      </c>
      <c r="E42" s="44">
        <f>IF(List!$D$2&gt;=E$1,SUMIFS(Finances!E$3:E$249,Finances!$A$3:$A$249,$A42,Finances!$B$3:$B$249,$B42,Finances!$D$3:$D$249,$D42),NA())</f>
        <v>601749</v>
      </c>
      <c r="F42" s="44">
        <f>IF(List!$D$2&gt;=F$1,SUMIFS(Finances!F$3:F$249,Finances!$A$3:$A$249,$A42,Finances!$B$3:$B$249,$B42,Finances!$D$3:$D$249,$D42),NA())</f>
        <v>650911.5</v>
      </c>
      <c r="G42" s="44">
        <f>IF(List!$D$2&gt;=G$1,SUMIFS(Finances!G$3:G$249,Finances!$A$3:$A$249,$A42,Finances!$B$3:$B$249,$B42,Finances!$D$3:$D$249,$D42),NA())</f>
        <v>643045.5</v>
      </c>
      <c r="H42" s="44">
        <f>IF(List!$D$2&gt;=H$1,SUMIFS(Finances!H$3:H$249,Finances!$A$3:$A$249,$A42,Finances!$B$3:$B$249,$B42,Finances!$D$3:$D$249,$D42),NA())</f>
        <v>629280</v>
      </c>
      <c r="I42" s="44">
        <f>IF(List!$D$2&gt;=I$1,SUMIFS(Finances!I$3:I$249,Finances!$A$3:$A$249,$A42,Finances!$B$3:$B$249,$B42,Finances!$D$3:$D$249,$D42),NA())</f>
        <v>580117.5</v>
      </c>
      <c r="J42" s="44">
        <f>IF(List!$D$2&gt;=J$1,SUMIFS(Finances!J$3:J$249,Finances!$A$3:$A$249,$A42,Finances!$B$3:$B$249,$B42,Finances!$D$3:$D$249,$D42),NA())</f>
        <v>591916.5</v>
      </c>
      <c r="K42" s="44">
        <f>IF(List!$D$2&gt;=K$1,SUMIFS(Finances!K$3:K$249,Finances!$A$3:$A$249,$A42,Finances!$B$3:$B$249,$B42,Finances!$D$3:$D$249,$D42),NA())</f>
        <v>544720.5</v>
      </c>
      <c r="L42" s="44">
        <f>IF(List!$D$2&gt;=L$1,SUMIFS(Finances!L$3:L$249,Finances!$A$3:$A$249,$A42,Finances!$B$3:$B$249,$B42,Finances!$D$3:$D$249,$D42),NA())</f>
        <v>511290</v>
      </c>
      <c r="M42" s="44">
        <f>IF(List!$D$2&gt;=M$1,SUMIFS(Finances!M$3:M$249,Finances!$A$3:$A$249,$A42,Finances!$B$3:$B$249,$B42,Finances!$D$3:$D$249,$D42),NA())</f>
        <v>489762</v>
      </c>
      <c r="N42" s="44">
        <f>IF(List!$D$2&gt;=N$1,SUMIFS(Finances!N$3:N$249,Finances!$A$3:$A$249,$A42,Finances!$B$3:$B$249,$B42,Finances!$D$3:$D$249,$D42),NA())</f>
        <v>495413.10000000003</v>
      </c>
      <c r="O42" s="44" t="e">
        <f>IF(List!$D$2&gt;=O$1,SUMIFS(Finances!O$3:O$249,Finances!$A$3:$A$249,$A42,Finances!$B$3:$B$249,$B42,Finances!$D$3:$D$249,$D42),NA())</f>
        <v>#N/A</v>
      </c>
      <c r="P42" s="44" t="e">
        <f>IF(List!$D$2&gt;=P$1,SUMIFS(Finances!P$3:P$249,Finances!$A$3:$A$249,$A42,Finances!$B$3:$B$249,$B42,Finances!$D$3:$D$249,$D42),NA())</f>
        <v>#N/A</v>
      </c>
      <c r="Q42" s="44"/>
      <c r="R42" s="29">
        <f ca="1">SUM(OFFSET(E42,,,,List!$D$2))</f>
        <v>5738205.5999999996</v>
      </c>
    </row>
    <row r="43" spans="1:18" x14ac:dyDescent="0.25">
      <c r="A43" t="s">
        <v>19</v>
      </c>
      <c r="B43" s="16" t="s">
        <v>53</v>
      </c>
      <c r="C43" s="16" t="str">
        <f>List!$R$2</f>
        <v>Europe</v>
      </c>
      <c r="D43" s="5" t="str">
        <f>List!S$3</f>
        <v>France</v>
      </c>
      <c r="E43" s="44">
        <f>IF(List!$D$2&gt;=E$1,SUMIFS(Finances!E$3:E$249,Finances!$A$3:$A$249,$A43,Finances!$B$3:$B$249,$B43,Finances!$D$3:$D$249,$D43),NA())</f>
        <v>719739</v>
      </c>
      <c r="F43" s="44">
        <f>IF(List!$D$2&gt;=F$1,SUMIFS(Finances!F$3:F$249,Finances!$A$3:$A$249,$A43,Finances!$B$3:$B$249,$B43,Finances!$D$3:$D$249,$D43),NA())</f>
        <v>735471</v>
      </c>
      <c r="G43" s="44">
        <f>IF(List!$D$2&gt;=G$1,SUMIFS(Finances!G$3:G$249,Finances!$A$3:$A$249,$A43,Finances!$B$3:$B$249,$B43,Finances!$D$3:$D$249,$D43),NA())</f>
        <v>764968.5</v>
      </c>
      <c r="H43" s="44">
        <f>IF(List!$D$2&gt;=H$1,SUMIFS(Finances!H$3:H$249,Finances!$A$3:$A$249,$A43,Finances!$B$3:$B$249,$B43,Finances!$D$3:$D$249,$D43),NA())</f>
        <v>696141</v>
      </c>
      <c r="I43" s="44">
        <f>IF(List!$D$2&gt;=I$1,SUMIFS(Finances!I$3:I$249,Finances!$A$3:$A$249,$A43,Finances!$B$3:$B$249,$B43,Finances!$D$3:$D$249,$D43),NA())</f>
        <v>704007</v>
      </c>
      <c r="J43" s="44">
        <f>IF(List!$D$2&gt;=J$1,SUMIFS(Finances!J$3:J$249,Finances!$A$3:$A$249,$A43,Finances!$B$3:$B$249,$B43,Finances!$D$3:$D$249,$D43),NA())</f>
        <v>753169.5</v>
      </c>
      <c r="K43" s="44">
        <f>IF(List!$D$2&gt;=K$1,SUMIFS(Finances!K$3:K$249,Finances!$A$3:$A$249,$A43,Finances!$B$3:$B$249,$B43,Finances!$D$3:$D$249,$D43),NA())</f>
        <v>737437.5</v>
      </c>
      <c r="L43" s="44">
        <f>IF(List!$D$2&gt;=L$1,SUMIFS(Finances!L$3:L$249,Finances!$A$3:$A$249,$A43,Finances!$B$3:$B$249,$B43,Finances!$D$3:$D$249,$D43),NA())</f>
        <v>707940</v>
      </c>
      <c r="M43" s="44">
        <f>IF(List!$D$2&gt;=M$1,SUMIFS(Finances!M$3:M$249,Finances!$A$3:$A$249,$A43,Finances!$B$3:$B$249,$B43,Finances!$D$3:$D$249,$D43),NA())</f>
        <v>651760.19999999995</v>
      </c>
      <c r="N43" s="44">
        <f>IF(List!$D$2&gt;=N$1,SUMIFS(Finances!N$3:N$249,Finances!$A$3:$A$249,$A43,Finances!$B$3:$B$249,$B43,Finances!$D$3:$D$249,$D43),NA())</f>
        <v>625388.4</v>
      </c>
      <c r="O43" s="44" t="e">
        <f>IF(List!$D$2&gt;=O$1,SUMIFS(Finances!O$3:O$249,Finances!$A$3:$A$249,$A43,Finances!$B$3:$B$249,$B43,Finances!$D$3:$D$249,$D43),NA())</f>
        <v>#N/A</v>
      </c>
      <c r="P43" s="44" t="e">
        <f>IF(List!$D$2&gt;=P$1,SUMIFS(Finances!P$3:P$249,Finances!$A$3:$A$249,$A43,Finances!$B$3:$B$249,$B43,Finances!$D$3:$D$249,$D43),NA())</f>
        <v>#N/A</v>
      </c>
      <c r="Q43" s="44"/>
      <c r="R43" s="29">
        <f ca="1">SUM(OFFSET(E43,,,,List!$D$2))</f>
        <v>7096022.1000000006</v>
      </c>
    </row>
    <row r="44" spans="1:18" x14ac:dyDescent="0.25">
      <c r="A44" t="s">
        <v>19</v>
      </c>
      <c r="B44" s="16" t="s">
        <v>53</v>
      </c>
      <c r="C44" s="16" t="str">
        <f>List!$R$2</f>
        <v>Europe</v>
      </c>
      <c r="D44" s="5" t="str">
        <f>List!S$4</f>
        <v>Germany</v>
      </c>
      <c r="E44" s="44">
        <f>IF(List!$D$2&gt;=E$1,SUMIFS(Finances!E$3:E$249,Finances!$A$3:$A$249,$A44,Finances!$B$3:$B$249,$B44,Finances!$D$3:$D$249,$D44),NA())</f>
        <v>749133.00000000012</v>
      </c>
      <c r="F44" s="44">
        <f>IF(List!$D$2&gt;=F$1,SUMIFS(Finances!F$3:F$249,Finances!$A$3:$A$249,$A44,Finances!$B$3:$B$249,$B44,Finances!$D$3:$D$249,$D44),NA())</f>
        <v>778734.00000000023</v>
      </c>
      <c r="G44" s="44">
        <f>IF(List!$D$2&gt;=G$1,SUMIFS(Finances!G$3:G$249,Finances!$A$3:$A$249,$A44,Finances!$B$3:$B$249,$B44,Finances!$D$3:$D$249,$D44),NA())</f>
        <v>760518.00000000012</v>
      </c>
      <c r="H44" s="44">
        <f>IF(List!$D$2&gt;=H$1,SUMIFS(Finances!H$3:H$249,Finances!$A$3:$A$249,$A44,Finances!$B$3:$B$249,$B44,Finances!$D$3:$D$249,$D44),NA())</f>
        <v>708147.00000000012</v>
      </c>
      <c r="I44" s="44">
        <f>IF(List!$D$2&gt;=I$1,SUMIFS(Finances!I$3:I$249,Finances!$A$3:$A$249,$A44,Finances!$B$3:$B$249,$B44,Finances!$D$3:$D$249,$D44),NA())</f>
        <v>755964.00000000012</v>
      </c>
      <c r="J44" s="44">
        <f>IF(List!$D$2&gt;=J$1,SUMIFS(Finances!J$3:J$249,Finances!$A$3:$A$249,$A44,Finances!$B$3:$B$249,$B44,Finances!$D$3:$D$249,$D44),NA())</f>
        <v>703593.00000000012</v>
      </c>
      <c r="K44" s="44">
        <f>IF(List!$D$2&gt;=K$1,SUMIFS(Finances!K$3:K$249,Finances!$A$3:$A$249,$A44,Finances!$B$3:$B$249,$B44,Finances!$D$3:$D$249,$D44),NA())</f>
        <v>717255.00000000012</v>
      </c>
      <c r="L44" s="44">
        <f>IF(List!$D$2&gt;=L$1,SUMIFS(Finances!L$3:L$249,Finances!$A$3:$A$249,$A44,Finances!$B$3:$B$249,$B44,Finances!$D$3:$D$249,$D44),NA())</f>
        <v>599016.6</v>
      </c>
      <c r="M44" s="44">
        <f>IF(List!$D$2&gt;=M$1,SUMIFS(Finances!M$3:M$249,Finances!$A$3:$A$249,$A44,Finances!$B$3:$B$249,$B44,Finances!$D$3:$D$249,$D44),NA())</f>
        <v>582063.30000000005</v>
      </c>
      <c r="N44" s="44">
        <f>IF(List!$D$2&gt;=N$1,SUMIFS(Finances!N$3:N$249,Finances!$A$3:$A$249,$A44,Finances!$B$3:$B$249,$B44,Finances!$D$3:$D$249,$D44),NA())</f>
        <v>565110</v>
      </c>
      <c r="O44" s="44" t="e">
        <f>IF(List!$D$2&gt;=O$1,SUMIFS(Finances!O$3:O$249,Finances!$A$3:$A$249,$A44,Finances!$B$3:$B$249,$B44,Finances!$D$3:$D$249,$D44),NA())</f>
        <v>#N/A</v>
      </c>
      <c r="P44" s="44" t="e">
        <f>IF(List!$D$2&gt;=P$1,SUMIFS(Finances!P$3:P$249,Finances!$A$3:$A$249,$A44,Finances!$B$3:$B$249,$B44,Finances!$D$3:$D$249,$D44),NA())</f>
        <v>#N/A</v>
      </c>
      <c r="Q44" s="44"/>
      <c r="R44" s="29">
        <f ca="1">SUM(OFFSET(E44,,,,List!$D$2))</f>
        <v>6919533.9000000004</v>
      </c>
    </row>
    <row r="45" spans="1:18" x14ac:dyDescent="0.25">
      <c r="A45" t="s">
        <v>19</v>
      </c>
      <c r="B45" s="16" t="s">
        <v>53</v>
      </c>
      <c r="C45" s="16" t="str">
        <f>List!$R$2</f>
        <v>Europe</v>
      </c>
      <c r="D45" s="5" t="str">
        <f>List!S$5</f>
        <v>Greece</v>
      </c>
      <c r="E45" s="44">
        <f>IF(List!$D$2&gt;=E$1,SUMIFS(Finances!E$3:E$249,Finances!$A$3:$A$249,$A45,Finances!$B$3:$B$249,$B45,Finances!$D$3:$D$249,$D45),NA())</f>
        <v>938020.5</v>
      </c>
      <c r="F45" s="44">
        <f>IF(List!$D$2&gt;=F$1,SUMIFS(Finances!F$3:F$249,Finances!$A$3:$A$249,$A45,Finances!$B$3:$B$249,$B45,Finances!$D$3:$D$249,$D45),NA())</f>
        <v>959652</v>
      </c>
      <c r="G45" s="44">
        <f>IF(List!$D$2&gt;=G$1,SUMIFS(Finances!G$3:G$249,Finances!$A$3:$A$249,$A45,Finances!$B$3:$B$249,$B45,Finances!$D$3:$D$249,$D45),NA())</f>
        <v>971451</v>
      </c>
      <c r="H45" s="44">
        <f>IF(List!$D$2&gt;=H$1,SUMIFS(Finances!H$3:H$249,Finances!$A$3:$A$249,$A45,Finances!$B$3:$B$249,$B45,Finances!$D$3:$D$249,$D45),NA())</f>
        <v>1030446</v>
      </c>
      <c r="I45" s="44">
        <f>IF(List!$D$2&gt;=I$1,SUMIFS(Finances!I$3:I$249,Finances!$A$3:$A$249,$A45,Finances!$B$3:$B$249,$B45,Finances!$D$3:$D$249,$D45),NA())</f>
        <v>1132704</v>
      </c>
      <c r="J45" s="44">
        <f>IF(List!$D$2&gt;=J$1,SUMIFS(Finances!J$3:J$249,Finances!$A$3:$A$249,$A45,Finances!$B$3:$B$249,$B45,Finances!$D$3:$D$249,$D45),NA())</f>
        <v>1030446</v>
      </c>
      <c r="K45" s="44">
        <f>IF(List!$D$2&gt;=K$1,SUMIFS(Finances!K$3:K$249,Finances!$A$3:$A$249,$A45,Finances!$B$3:$B$249,$B45,Finances!$D$3:$D$249,$D45),NA())</f>
        <v>989149.5</v>
      </c>
      <c r="L45" s="44">
        <f>IF(List!$D$2&gt;=L$1,SUMIFS(Finances!L$3:L$249,Finances!$A$3:$A$249,$A45,Finances!$B$3:$B$249,$B45,Finances!$D$3:$D$249,$D45),NA())</f>
        <v>979317</v>
      </c>
      <c r="M45" s="44">
        <f>IF(List!$D$2&gt;=M$1,SUMIFS(Finances!M$3:M$249,Finances!$A$3:$A$249,$A45,Finances!$B$3:$B$249,$B45,Finances!$D$3:$D$249,$D45),NA())</f>
        <v>938082.6</v>
      </c>
      <c r="N45" s="44">
        <f>IF(List!$D$2&gt;=N$1,SUMIFS(Finances!N$3:N$249,Finances!$A$3:$A$249,$A45,Finances!$B$3:$B$249,$B45,Finances!$D$3:$D$249,$D45),NA())</f>
        <v>881571.6</v>
      </c>
      <c r="O45" s="44" t="e">
        <f>IF(List!$D$2&gt;=O$1,SUMIFS(Finances!O$3:O$249,Finances!$A$3:$A$249,$A45,Finances!$B$3:$B$249,$B45,Finances!$D$3:$D$249,$D45),NA())</f>
        <v>#N/A</v>
      </c>
      <c r="P45" s="44" t="e">
        <f>IF(List!$D$2&gt;=P$1,SUMIFS(Finances!P$3:P$249,Finances!$A$3:$A$249,$A45,Finances!$B$3:$B$249,$B45,Finances!$D$3:$D$249,$D45),NA())</f>
        <v>#N/A</v>
      </c>
      <c r="Q45" s="44"/>
      <c r="R45" s="29">
        <f ca="1">SUM(OFFSET(E45,,,,List!$D$2))</f>
        <v>9850840.1999999993</v>
      </c>
    </row>
    <row r="46" spans="1:18" x14ac:dyDescent="0.25">
      <c r="A46" t="s">
        <v>19</v>
      </c>
      <c r="B46" s="16" t="s">
        <v>53</v>
      </c>
      <c r="C46" s="16" t="str">
        <f>List!$R$2</f>
        <v>Europe</v>
      </c>
      <c r="D46" s="5" t="str">
        <f>List!S$6</f>
        <v>Ireland</v>
      </c>
      <c r="E46" s="44">
        <f>IF(List!$D$2&gt;=E$1,SUMIFS(Finances!E$3:E$249,Finances!$A$3:$A$249,$A46,Finances!$B$3:$B$249,$B46,Finances!$D$3:$D$249,$D46),NA())</f>
        <v>635179.5</v>
      </c>
      <c r="F46" s="44">
        <f>IF(List!$D$2&gt;=F$1,SUMIFS(Finances!F$3:F$249,Finances!$A$3:$A$249,$A46,Finances!$B$3:$B$249,$B46,Finances!$D$3:$D$249,$D46),NA())</f>
        <v>660744</v>
      </c>
      <c r="G46" s="44">
        <f>IF(List!$D$2&gt;=G$1,SUMIFS(Finances!G$3:G$249,Finances!$A$3:$A$249,$A46,Finances!$B$3:$B$249,$B46,Finances!$D$3:$D$249,$D46),NA())</f>
        <v>664677</v>
      </c>
      <c r="H46" s="44">
        <f>IF(List!$D$2&gt;=H$1,SUMIFS(Finances!H$3:H$249,Finances!$A$3:$A$249,$A46,Finances!$B$3:$B$249,$B46,Finances!$D$3:$D$249,$D46),NA())</f>
        <v>625347</v>
      </c>
      <c r="I46" s="44">
        <f>IF(List!$D$2&gt;=I$1,SUMIFS(Finances!I$3:I$249,Finances!$A$3:$A$249,$A46,Finances!$B$3:$B$249,$B46,Finances!$D$3:$D$249,$D46),NA())</f>
        <v>643045.5</v>
      </c>
      <c r="J46" s="44">
        <f>IF(List!$D$2&gt;=J$1,SUMIFS(Finances!J$3:J$249,Finances!$A$3:$A$249,$A46,Finances!$B$3:$B$249,$B46,Finances!$D$3:$D$249,$D46),NA())</f>
        <v>676475.99999999988</v>
      </c>
      <c r="K46" s="44">
        <f>IF(List!$D$2&gt;=K$1,SUMIFS(Finances!K$3:K$249,Finances!$A$3:$A$249,$A46,Finances!$B$3:$B$249,$B46,Finances!$D$3:$D$249,$D46),NA())</f>
        <v>715806</v>
      </c>
      <c r="L46" s="44">
        <f>IF(List!$D$2&gt;=L$1,SUMIFS(Finances!L$3:L$249,Finances!$A$3:$A$249,$A46,Finances!$B$3:$B$249,$B46,Finances!$D$3:$D$249,$D46),NA())</f>
        <v>766935</v>
      </c>
      <c r="M46" s="44">
        <f>IF(List!$D$2&gt;=M$1,SUMIFS(Finances!M$3:M$249,Finances!$A$3:$A$249,$A46,Finances!$B$3:$B$249,$B46,Finances!$D$3:$D$249,$D46),NA())</f>
        <v>668713.5</v>
      </c>
      <c r="N46" s="44">
        <f>IF(List!$D$2&gt;=N$1,SUMIFS(Finances!N$3:N$249,Finances!$A$3:$A$249,$A46,Finances!$B$3:$B$249,$B46,Finances!$D$3:$D$249,$D46),NA())</f>
        <v>668713.5</v>
      </c>
      <c r="O46" s="44" t="e">
        <f>IF(List!$D$2&gt;=O$1,SUMIFS(Finances!O$3:O$249,Finances!$A$3:$A$249,$A46,Finances!$B$3:$B$249,$B46,Finances!$D$3:$D$249,$D46),NA())</f>
        <v>#N/A</v>
      </c>
      <c r="P46" s="44" t="e">
        <f>IF(List!$D$2&gt;=P$1,SUMIFS(Finances!P$3:P$249,Finances!$A$3:$A$249,$A46,Finances!$B$3:$B$249,$B46,Finances!$D$3:$D$249,$D46),NA())</f>
        <v>#N/A</v>
      </c>
      <c r="Q46" s="44"/>
      <c r="R46" s="29">
        <f ca="1">SUM(OFFSET(E46,,,,List!$D$2))</f>
        <v>6725637</v>
      </c>
    </row>
    <row r="47" spans="1:18" x14ac:dyDescent="0.25">
      <c r="A47" t="s">
        <v>19</v>
      </c>
      <c r="B47" s="16" t="s">
        <v>53</v>
      </c>
      <c r="C47" s="16" t="str">
        <f>List!$R$2</f>
        <v>Europe</v>
      </c>
      <c r="D47" s="5" t="str">
        <f>List!S$7</f>
        <v>Italy</v>
      </c>
      <c r="E47" s="44">
        <f>IF(List!$D$2&gt;=E$1,SUMIFS(Finances!E$3:E$249,Finances!$A$3:$A$249,$A47,Finances!$B$3:$B$249,$B47,Finances!$D$3:$D$249,$D47),NA())</f>
        <v>343620</v>
      </c>
      <c r="F47" s="44">
        <f>IF(List!$D$2&gt;=F$1,SUMIFS(Finances!F$3:F$249,Finances!$A$3:$A$249,$A47,Finances!$B$3:$B$249,$B47,Finances!$D$3:$D$249,$D47),NA())</f>
        <v>310500</v>
      </c>
      <c r="G47" s="44">
        <f>IF(List!$D$2&gt;=G$1,SUMIFS(Finances!G$3:G$249,Finances!$A$3:$A$249,$A47,Finances!$B$3:$B$249,$B47,Finances!$D$3:$D$249,$D47),NA())</f>
        <v>281520</v>
      </c>
      <c r="H47" s="44">
        <f>IF(List!$D$2&gt;=H$1,SUMIFS(Finances!H$3:H$249,Finances!$A$3:$A$249,$A47,Finances!$B$3:$B$249,$B47,Finances!$D$3:$D$249,$D47),NA())</f>
        <v>252540</v>
      </c>
      <c r="I47" s="44">
        <f>IF(List!$D$2&gt;=I$1,SUMIFS(Finances!I$3:I$249,Finances!$A$3:$A$249,$A47,Finances!$B$3:$B$249,$B47,Finances!$D$3:$D$249,$D47),NA())</f>
        <v>227700</v>
      </c>
      <c r="J47" s="44">
        <f>IF(List!$D$2&gt;=J$1,SUMIFS(Finances!J$3:J$249,Finances!$A$3:$A$249,$A47,Finances!$B$3:$B$249,$B47,Finances!$D$3:$D$249,$D47),NA())</f>
        <v>202860</v>
      </c>
      <c r="K47" s="44">
        <f>IF(List!$D$2&gt;=K$1,SUMIFS(Finances!K$3:K$249,Finances!$A$3:$A$249,$A47,Finances!$B$3:$B$249,$B47,Finances!$D$3:$D$249,$D47),NA())</f>
        <v>182160</v>
      </c>
      <c r="L47" s="44">
        <f>IF(List!$D$2&gt;=L$1,SUMIFS(Finances!L$3:L$249,Finances!$A$3:$A$249,$A47,Finances!$B$3:$B$249,$B47,Finances!$D$3:$D$249,$D47),NA())</f>
        <v>165600</v>
      </c>
      <c r="M47" s="44">
        <f>IF(List!$D$2&gt;=M$1,SUMIFS(Finances!M$3:M$249,Finances!$A$3:$A$249,$A47,Finances!$B$3:$B$249,$B47,Finances!$D$3:$D$249,$D47),NA())</f>
        <v>149040</v>
      </c>
      <c r="N47" s="44">
        <f>IF(List!$D$2&gt;=N$1,SUMIFS(Finances!N$3:N$249,Finances!$A$3:$A$249,$A47,Finances!$B$3:$B$249,$B47,Finances!$D$3:$D$249,$D47),NA())</f>
        <v>132480</v>
      </c>
      <c r="O47" s="44" t="e">
        <f>IF(List!$D$2&gt;=O$1,SUMIFS(Finances!O$3:O$249,Finances!$A$3:$A$249,$A47,Finances!$B$3:$B$249,$B47,Finances!$D$3:$D$249,$D47),NA())</f>
        <v>#N/A</v>
      </c>
      <c r="P47" s="44" t="e">
        <f>IF(List!$D$2&gt;=P$1,SUMIFS(Finances!P$3:P$249,Finances!$A$3:$A$249,$A47,Finances!$B$3:$B$249,$B47,Finances!$D$3:$D$249,$D47),NA())</f>
        <v>#N/A</v>
      </c>
      <c r="Q47" s="44"/>
      <c r="R47" s="29">
        <f ca="1">SUM(OFFSET(E47,,,,List!$D$2))</f>
        <v>2248020</v>
      </c>
    </row>
    <row r="48" spans="1:18" x14ac:dyDescent="0.25">
      <c r="A48" t="s">
        <v>19</v>
      </c>
      <c r="B48" s="16" t="s">
        <v>53</v>
      </c>
      <c r="C48" s="16" t="str">
        <f>List!$R$2</f>
        <v>Europe</v>
      </c>
      <c r="D48" s="5" t="str">
        <f>List!S$8</f>
        <v>Portugal</v>
      </c>
      <c r="E48" s="44">
        <f>IF(List!$D$2&gt;=E$1,SUMIFS(Finances!E$3:E$249,Finances!$A$3:$A$249,$A48,Finances!$B$3:$B$249,$B48,Finances!$D$3:$D$249,$D48),NA())</f>
        <v>614289.06000000006</v>
      </c>
      <c r="F48" s="44">
        <f>IF(List!$D$2&gt;=F$1,SUMIFS(Finances!F$3:F$249,Finances!$A$3:$A$249,$A48,Finances!$B$3:$B$249,$B48,Finances!$D$3:$D$249,$D48),NA())</f>
        <v>638561.88000000024</v>
      </c>
      <c r="G48" s="44">
        <f>IF(List!$D$2&gt;=G$1,SUMIFS(Finances!G$3:G$249,Finances!$A$3:$A$249,$A48,Finances!$B$3:$B$249,$B48,Finances!$D$3:$D$249,$D48),NA())</f>
        <v>623624.76</v>
      </c>
      <c r="H48" s="44">
        <f>IF(List!$D$2&gt;=H$1,SUMIFS(Finances!H$3:H$249,Finances!$A$3:$A$249,$A48,Finances!$B$3:$B$249,$B48,Finances!$D$3:$D$249,$D48),NA())</f>
        <v>580680.54000000015</v>
      </c>
      <c r="I48" s="44">
        <f>IF(List!$D$2&gt;=I$1,SUMIFS(Finances!I$3:I$249,Finances!$A$3:$A$249,$A48,Finances!$B$3:$B$249,$B48,Finances!$D$3:$D$249,$D48),NA())</f>
        <v>619890.4800000001</v>
      </c>
      <c r="J48" s="44">
        <f>IF(List!$D$2&gt;=J$1,SUMIFS(Finances!J$3:J$249,Finances!$A$3:$A$249,$A48,Finances!$B$3:$B$249,$B48,Finances!$D$3:$D$249,$D48),NA())</f>
        <v>576946.26</v>
      </c>
      <c r="K48" s="44">
        <f>IF(List!$D$2&gt;=K$1,SUMIFS(Finances!K$3:K$249,Finances!$A$3:$A$249,$A48,Finances!$B$3:$B$249,$B48,Finances!$D$3:$D$249,$D48),NA())</f>
        <v>588149.1</v>
      </c>
      <c r="L48" s="44">
        <f>IF(List!$D$2&gt;=L$1,SUMIFS(Finances!L$3:L$249,Finances!$A$3:$A$249,$A48,Finances!$B$3:$B$249,$B48,Finances!$D$3:$D$249,$D48),NA())</f>
        <v>491193.61199999996</v>
      </c>
      <c r="M48" s="44">
        <f>IF(List!$D$2&gt;=M$1,SUMIFS(Finances!M$3:M$249,Finances!$A$3:$A$249,$A48,Finances!$B$3:$B$249,$B48,Finances!$D$3:$D$249,$D48),NA())</f>
        <v>477291.90599999996</v>
      </c>
      <c r="N48" s="44">
        <f>IF(List!$D$2&gt;=N$1,SUMIFS(Finances!N$3:N$249,Finances!$A$3:$A$249,$A48,Finances!$B$3:$B$249,$B48,Finances!$D$3:$D$249,$D48),NA())</f>
        <v>463390.19999999995</v>
      </c>
      <c r="O48" s="44" t="e">
        <f>IF(List!$D$2&gt;=O$1,SUMIFS(Finances!O$3:O$249,Finances!$A$3:$A$249,$A48,Finances!$B$3:$B$249,$B48,Finances!$D$3:$D$249,$D48),NA())</f>
        <v>#N/A</v>
      </c>
      <c r="P48" s="44" t="e">
        <f>IF(List!$D$2&gt;=P$1,SUMIFS(Finances!P$3:P$249,Finances!$A$3:$A$249,$A48,Finances!$B$3:$B$249,$B48,Finances!$D$3:$D$249,$D48),NA())</f>
        <v>#N/A</v>
      </c>
      <c r="Q48" s="44"/>
      <c r="R48" s="29">
        <f ca="1">SUM(OFFSET(E48,,,,List!$D$2))</f>
        <v>5674017.7979999995</v>
      </c>
    </row>
    <row r="49" spans="1:18" x14ac:dyDescent="0.25">
      <c r="A49" t="s">
        <v>19</v>
      </c>
      <c r="B49" s="16" t="s">
        <v>53</v>
      </c>
      <c r="C49" s="16" t="str">
        <f>List!$R$2</f>
        <v>Europe</v>
      </c>
      <c r="D49" s="5" t="str">
        <f>List!S$9</f>
        <v>Scotland</v>
      </c>
      <c r="E49" s="44">
        <f>IF(List!$D$2&gt;=E$1,SUMIFS(Finances!E$3:E$249,Finances!$A$3:$A$249,$A49,Finances!$B$3:$B$249,$B49,Finances!$D$3:$D$249,$D49),NA())</f>
        <v>458194.5</v>
      </c>
      <c r="F49" s="44">
        <f>IF(List!$D$2&gt;=F$1,SUMIFS(Finances!F$3:F$249,Finances!$A$3:$A$249,$A49,Finances!$B$3:$B$249,$B49,Finances!$D$3:$D$249,$D49),NA())</f>
        <v>450328.5</v>
      </c>
      <c r="G49" s="44">
        <f>IF(List!$D$2&gt;=G$1,SUMIFS(Finances!G$3:G$249,Finances!$A$3:$A$249,$A49,Finances!$B$3:$B$249,$B49,Finances!$D$3:$D$249,$D49),NA())</f>
        <v>438529.5</v>
      </c>
      <c r="H49" s="44">
        <f>IF(List!$D$2&gt;=H$1,SUMIFS(Finances!H$3:H$249,Finances!$A$3:$A$249,$A49,Finances!$B$3:$B$249,$B49,Finances!$D$3:$D$249,$D49),NA())</f>
        <v>424764</v>
      </c>
      <c r="I49" s="44">
        <f>IF(List!$D$2&gt;=I$1,SUMIFS(Finances!I$3:I$249,Finances!$A$3:$A$249,$A49,Finances!$B$3:$B$249,$B49,Finances!$D$3:$D$249,$D49),NA())</f>
        <v>442462.5</v>
      </c>
      <c r="J49" s="44">
        <f>IF(List!$D$2&gt;=J$1,SUMIFS(Finances!J$3:J$249,Finances!$A$3:$A$249,$A49,Finances!$B$3:$B$249,$B49,Finances!$D$3:$D$249,$D49),NA())</f>
        <v>420831</v>
      </c>
      <c r="K49" s="44">
        <f>IF(List!$D$2&gt;=K$1,SUMIFS(Finances!K$3:K$249,Finances!$A$3:$A$249,$A49,Finances!$B$3:$B$249,$B49,Finances!$D$3:$D$249,$D49),NA())</f>
        <v>377568</v>
      </c>
      <c r="L49" s="44">
        <f>IF(List!$D$2&gt;=L$1,SUMIFS(Finances!L$3:L$249,Finances!$A$3:$A$249,$A49,Finances!$B$3:$B$249,$B49,Finances!$D$3:$D$249,$D49),NA())</f>
        <v>355936.5</v>
      </c>
      <c r="M49" s="44">
        <f>IF(List!$D$2&gt;=M$1,SUMIFS(Finances!M$3:M$249,Finances!$A$3:$A$249,$A49,Finances!$B$3:$B$249,$B49,Finances!$D$3:$D$249,$D49),NA())</f>
        <v>316461.60000000003</v>
      </c>
      <c r="N49" s="44">
        <f>IF(List!$D$2&gt;=N$1,SUMIFS(Finances!N$3:N$249,Finances!$A$3:$A$249,$A49,Finances!$B$3:$B$249,$B49,Finances!$D$3:$D$249,$D49),NA())</f>
        <v>344717.10000000003</v>
      </c>
      <c r="O49" s="44" t="e">
        <f>IF(List!$D$2&gt;=O$1,SUMIFS(Finances!O$3:O$249,Finances!$A$3:$A$249,$A49,Finances!$B$3:$B$249,$B49,Finances!$D$3:$D$249,$D49),NA())</f>
        <v>#N/A</v>
      </c>
      <c r="P49" s="44" t="e">
        <f>IF(List!$D$2&gt;=P$1,SUMIFS(Finances!P$3:P$249,Finances!$A$3:$A$249,$A49,Finances!$B$3:$B$249,$B49,Finances!$D$3:$D$249,$D49),NA())</f>
        <v>#N/A</v>
      </c>
      <c r="Q49" s="44"/>
      <c r="R49" s="29">
        <f ca="1">SUM(OFFSET(E49,,,,List!$D$2))</f>
        <v>4029793.2</v>
      </c>
    </row>
    <row r="50" spans="1:18" x14ac:dyDescent="0.25">
      <c r="A50" t="s">
        <v>19</v>
      </c>
      <c r="B50" s="16" t="s">
        <v>53</v>
      </c>
      <c r="C50" s="16" t="str">
        <f>List!$R$2</f>
        <v>Europe</v>
      </c>
      <c r="D50" s="5" t="str">
        <f>List!S$10</f>
        <v>Spain</v>
      </c>
      <c r="E50" s="44">
        <f>IF(List!$D$2&gt;=E$1,SUMIFS(Finances!E$3:E$249,Finances!$A$3:$A$249,$A50,Finances!$B$3:$B$249,$B50,Finances!$D$3:$D$249,$D50),NA())</f>
        <v>1184040</v>
      </c>
      <c r="F50" s="44">
        <f>IF(List!$D$2&gt;=F$1,SUMIFS(Finances!F$3:F$249,Finances!$A$3:$A$249,$A50,Finances!$B$3:$B$249,$B50,Finances!$D$3:$D$249,$D50),NA())</f>
        <v>1190871</v>
      </c>
      <c r="G50" s="44">
        <f>IF(List!$D$2&gt;=G$1,SUMIFS(Finances!G$3:G$249,Finances!$A$3:$A$249,$A50,Finances!$B$3:$B$249,$B50,Finances!$D$3:$D$249,$D50),NA())</f>
        <v>1222749</v>
      </c>
      <c r="H50" s="44">
        <f>IF(List!$D$2&gt;=H$1,SUMIFS(Finances!H$3:H$249,Finances!$A$3:$A$249,$A50,Finances!$B$3:$B$249,$B50,Finances!$D$3:$D$249,$D50),NA())</f>
        <v>1136223</v>
      </c>
      <c r="I50" s="44">
        <f>IF(List!$D$2&gt;=I$1,SUMIFS(Finances!I$3:I$249,Finances!$A$3:$A$249,$A50,Finances!$B$3:$B$249,$B50,Finances!$D$3:$D$249,$D50),NA())</f>
        <v>1147608</v>
      </c>
      <c r="J50" s="44">
        <f>IF(List!$D$2&gt;=J$1,SUMIFS(Finances!J$3:J$249,Finances!$A$3:$A$249,$A50,Finances!$B$3:$B$249,$B50,Finances!$D$3:$D$249,$D50),NA())</f>
        <v>1207441.3500000001</v>
      </c>
      <c r="K50" s="44">
        <f>IF(List!$D$2&gt;=K$1,SUMIFS(Finances!K$3:K$249,Finances!$A$3:$A$249,$A50,Finances!$B$3:$B$249,$B50,Finances!$D$3:$D$249,$D50),NA())</f>
        <v>1170456.6599999999</v>
      </c>
      <c r="L50" s="44">
        <f>IF(List!$D$2&gt;=L$1,SUMIFS(Finances!L$3:L$249,Finances!$A$3:$A$249,$A50,Finances!$B$3:$B$249,$B50,Finances!$D$3:$D$249,$D50),NA())</f>
        <v>1218319.2000000002</v>
      </c>
      <c r="M50" s="44">
        <f>IF(List!$D$2&gt;=M$1,SUMIFS(Finances!M$3:M$249,Finances!$A$3:$A$249,$A50,Finances!$B$3:$B$249,$B50,Finances!$D$3:$D$249,$D50),NA())</f>
        <v>1279235.1599999999</v>
      </c>
      <c r="N50" s="44">
        <f>IF(List!$D$2&gt;=N$1,SUMIFS(Finances!N$3:N$249,Finances!$A$3:$A$249,$A50,Finances!$B$3:$B$249,$B50,Finances!$D$3:$D$249,$D50),NA())</f>
        <v>1150876.53</v>
      </c>
      <c r="O50" s="44" t="e">
        <f>IF(List!$D$2&gt;=O$1,SUMIFS(Finances!O$3:O$249,Finances!$A$3:$A$249,$A50,Finances!$B$3:$B$249,$B50,Finances!$D$3:$D$249,$D50),NA())</f>
        <v>#N/A</v>
      </c>
      <c r="P50" s="44" t="e">
        <f>IF(List!$D$2&gt;=P$1,SUMIFS(Finances!P$3:P$249,Finances!$A$3:$A$249,$A50,Finances!$B$3:$B$249,$B50,Finances!$D$3:$D$249,$D50),NA())</f>
        <v>#N/A</v>
      </c>
      <c r="Q50" s="44"/>
      <c r="R50" s="29">
        <f ca="1">SUM(OFFSET(E50,,,,List!$D$2))</f>
        <v>11907819.9</v>
      </c>
    </row>
    <row r="51" spans="1:18" x14ac:dyDescent="0.25">
      <c r="A51" t="s">
        <v>19</v>
      </c>
      <c r="B51" s="16" t="s">
        <v>53</v>
      </c>
      <c r="C51" s="16" t="str">
        <f>List!$R$2</f>
        <v>Europe</v>
      </c>
      <c r="D51" s="5" t="str">
        <f>List!S$11</f>
        <v>Wales</v>
      </c>
      <c r="E51" s="44">
        <f>IF(List!$D$2&gt;=E$1,SUMIFS(Finances!E$3:E$249,Finances!$A$3:$A$249,$A51,Finances!$B$3:$B$249,$B51,Finances!$D$3:$D$249,$D51),NA())</f>
        <v>363802.5</v>
      </c>
      <c r="F51" s="44">
        <f>IF(List!$D$2&gt;=F$1,SUMIFS(Finances!F$3:F$249,Finances!$A$3:$A$249,$A51,Finances!$B$3:$B$249,$B51,Finances!$D$3:$D$249,$D51),NA())</f>
        <v>355936.5</v>
      </c>
      <c r="G51" s="44">
        <f>IF(List!$D$2&gt;=G$1,SUMIFS(Finances!G$3:G$249,Finances!$A$3:$A$249,$A51,Finances!$B$3:$B$249,$B51,Finances!$D$3:$D$249,$D51),NA())</f>
        <v>346104</v>
      </c>
      <c r="H51" s="44">
        <f>IF(List!$D$2&gt;=H$1,SUMIFS(Finances!H$3:H$249,Finances!$A$3:$A$249,$A51,Finances!$B$3:$B$249,$B51,Finances!$D$3:$D$249,$D51),NA())</f>
        <v>363802.5</v>
      </c>
      <c r="I51" s="44">
        <f>IF(List!$D$2&gt;=I$1,SUMIFS(Finances!I$3:I$249,Finances!$A$3:$A$249,$A51,Finances!$B$3:$B$249,$B51,Finances!$D$3:$D$249,$D51),NA())</f>
        <v>385434</v>
      </c>
      <c r="J51" s="44">
        <f>IF(List!$D$2&gt;=J$1,SUMIFS(Finances!J$3:J$249,Finances!$A$3:$A$249,$A51,Finances!$B$3:$B$249,$B51,Finances!$D$3:$D$249,$D51),NA())</f>
        <v>353970</v>
      </c>
      <c r="K51" s="44">
        <f>IF(List!$D$2&gt;=K$1,SUMIFS(Finances!K$3:K$249,Finances!$A$3:$A$249,$A51,Finances!$B$3:$B$249,$B51,Finances!$D$3:$D$249,$D51),NA())</f>
        <v>322506</v>
      </c>
      <c r="L51" s="44">
        <f>IF(List!$D$2&gt;=L$1,SUMIFS(Finances!L$3:L$249,Finances!$A$3:$A$249,$A51,Finances!$B$3:$B$249,$B51,Finances!$D$3:$D$249,$D51),NA())</f>
        <v>312673.5</v>
      </c>
      <c r="M51" s="44">
        <f>IF(List!$D$2&gt;=M$1,SUMIFS(Finances!M$3:M$249,Finances!$A$3:$A$249,$A51,Finances!$B$3:$B$249,$B51,Finances!$D$3:$D$249,$D51),NA())</f>
        <v>314577.90000000002</v>
      </c>
      <c r="N51" s="44">
        <f>IF(List!$D$2&gt;=N$1,SUMIFS(Finances!N$3:N$249,Finances!$A$3:$A$249,$A51,Finances!$B$3:$B$249,$B51,Finances!$D$3:$D$249,$D51),NA())</f>
        <v>346600.8</v>
      </c>
      <c r="O51" s="44" t="e">
        <f>IF(List!$D$2&gt;=O$1,SUMIFS(Finances!O$3:O$249,Finances!$A$3:$A$249,$A51,Finances!$B$3:$B$249,$B51,Finances!$D$3:$D$249,$D51),NA())</f>
        <v>#N/A</v>
      </c>
      <c r="P51" s="44" t="e">
        <f>IF(List!$D$2&gt;=P$1,SUMIFS(Finances!P$3:P$249,Finances!$A$3:$A$249,$A51,Finances!$B$3:$B$249,$B51,Finances!$D$3:$D$249,$D51),NA())</f>
        <v>#N/A</v>
      </c>
      <c r="Q51" s="44"/>
      <c r="R51" s="29">
        <f ca="1">SUM(OFFSET(E51,,,,List!$D$2))</f>
        <v>3465407.6999999997</v>
      </c>
    </row>
    <row r="52" spans="1:18" x14ac:dyDescent="0.25">
      <c r="A52" t="s">
        <v>19</v>
      </c>
      <c r="B52" s="16" t="s">
        <v>53</v>
      </c>
      <c r="C52" s="16" t="str">
        <f>List!$R$2</f>
        <v>Europe</v>
      </c>
      <c r="D52" s="16" t="s">
        <v>15</v>
      </c>
      <c r="E52" s="44">
        <f>SUM(E42:E51)</f>
        <v>6607767.0600000005</v>
      </c>
      <c r="F52" s="44">
        <f t="shared" ref="F52" si="24">SUM(F42:F51)</f>
        <v>6731710.3799999999</v>
      </c>
      <c r="G52" s="44">
        <f t="shared" ref="G52" si="25">SUM(G42:G51)</f>
        <v>6717187.2599999998</v>
      </c>
      <c r="H52" s="44">
        <f t="shared" ref="H52" si="26">SUM(H42:H51)</f>
        <v>6447371.04</v>
      </c>
      <c r="I52" s="44">
        <f t="shared" ref="I52" si="27">SUM(I42:I51)</f>
        <v>6638932.9800000004</v>
      </c>
      <c r="J52" s="44">
        <f t="shared" ref="J52" si="28">SUM(J42:J51)</f>
        <v>6517649.6099999994</v>
      </c>
      <c r="K52" s="44">
        <f t="shared" ref="K52" si="29">SUM(K42:K51)</f>
        <v>6345208.2599999998</v>
      </c>
      <c r="L52" s="44">
        <f t="shared" ref="L52" si="30">SUM(L42:L51)</f>
        <v>6108221.4120000005</v>
      </c>
      <c r="M52" s="44">
        <f t="shared" ref="M52" si="31">SUM(M42:M51)</f>
        <v>5866988.1660000002</v>
      </c>
      <c r="N52" s="44">
        <f t="shared" ref="N52" si="32">SUM(N42:N51)</f>
        <v>5674261.2299999995</v>
      </c>
      <c r="O52" s="44" t="e">
        <f t="shared" ref="O52" si="33">SUM(O42:O51)</f>
        <v>#N/A</v>
      </c>
      <c r="P52" s="44" t="e">
        <f t="shared" ref="P52" si="34">SUM(P42:P51)</f>
        <v>#N/A</v>
      </c>
      <c r="R52" s="29">
        <f ca="1">SUM(OFFSET(E52,,,,List!$D$2))</f>
        <v>63655297.397999994</v>
      </c>
    </row>
    <row r="53" spans="1:18" x14ac:dyDescent="0.25">
      <c r="B53" s="16"/>
      <c r="D53" s="15"/>
      <c r="E53" s="19"/>
      <c r="F53" s="19"/>
      <c r="G53" s="19"/>
      <c r="H53" s="19"/>
      <c r="I53" s="19"/>
      <c r="J53" s="19"/>
      <c r="K53" s="19"/>
      <c r="L53" s="19"/>
      <c r="M53" s="19"/>
      <c r="N53" s="19"/>
      <c r="O53" s="19"/>
      <c r="P53" s="19"/>
      <c r="R53" s="19"/>
    </row>
    <row r="54" spans="1:18" x14ac:dyDescent="0.25">
      <c r="A54" s="17" t="s">
        <v>41</v>
      </c>
      <c r="B54" s="17" t="s">
        <v>54</v>
      </c>
      <c r="C54" s="17" t="s">
        <v>55</v>
      </c>
      <c r="D54" s="17" t="s">
        <v>128</v>
      </c>
      <c r="E54" s="47" t="s">
        <v>42</v>
      </c>
      <c r="F54" s="47" t="s">
        <v>43</v>
      </c>
      <c r="G54" s="47" t="s">
        <v>44</v>
      </c>
      <c r="H54" s="47" t="s">
        <v>45</v>
      </c>
      <c r="I54" s="47" t="s">
        <v>46</v>
      </c>
      <c r="J54" s="47" t="s">
        <v>47</v>
      </c>
      <c r="K54" s="47" t="s">
        <v>48</v>
      </c>
      <c r="L54" s="47" t="s">
        <v>49</v>
      </c>
      <c r="M54" s="47" t="s">
        <v>50</v>
      </c>
      <c r="N54" s="47" t="s">
        <v>51</v>
      </c>
      <c r="O54" s="47" t="s">
        <v>6</v>
      </c>
      <c r="P54" s="47" t="s">
        <v>52</v>
      </c>
      <c r="Q54" s="47" t="s">
        <v>15</v>
      </c>
      <c r="R54" s="48" t="s">
        <v>40</v>
      </c>
    </row>
    <row r="55" spans="1:18" x14ac:dyDescent="0.25">
      <c r="A55" t="s">
        <v>20</v>
      </c>
      <c r="B55" s="16" t="s">
        <v>30</v>
      </c>
      <c r="C55" s="16" t="str">
        <f>List!$R$2</f>
        <v>Europe</v>
      </c>
      <c r="D55" s="5" t="str">
        <f>List!S$2</f>
        <v>England</v>
      </c>
      <c r="E55" s="44">
        <f>E3-E29</f>
        <v>1055700</v>
      </c>
      <c r="F55" s="44">
        <f t="shared" ref="F55:P55" si="35">F3-F29</f>
        <v>1141950</v>
      </c>
      <c r="G55" s="44">
        <f t="shared" si="35"/>
        <v>1128150</v>
      </c>
      <c r="H55" s="44">
        <f t="shared" si="35"/>
        <v>1104000</v>
      </c>
      <c r="I55" s="44">
        <f t="shared" si="35"/>
        <v>1017750</v>
      </c>
      <c r="J55" s="44">
        <f t="shared" si="35"/>
        <v>1038450</v>
      </c>
      <c r="K55" s="44">
        <f t="shared" si="35"/>
        <v>955650</v>
      </c>
      <c r="L55" s="44">
        <f t="shared" si="35"/>
        <v>897000</v>
      </c>
      <c r="M55" s="44">
        <f t="shared" si="35"/>
        <v>897000</v>
      </c>
      <c r="N55" s="44">
        <f t="shared" si="35"/>
        <v>907350</v>
      </c>
      <c r="O55" s="44" t="e">
        <f t="shared" si="35"/>
        <v>#N/A</v>
      </c>
      <c r="P55" s="44" t="e">
        <f t="shared" si="35"/>
        <v>#N/A</v>
      </c>
      <c r="Q55" s="44"/>
      <c r="R55" s="29">
        <f ca="1">SUM(OFFSET(E55,,,,List!$D$2))</f>
        <v>10143000</v>
      </c>
    </row>
    <row r="56" spans="1:18" x14ac:dyDescent="0.25">
      <c r="A56" t="s">
        <v>20</v>
      </c>
      <c r="B56" s="16" t="s">
        <v>30</v>
      </c>
      <c r="C56" s="16" t="str">
        <f>List!$R$2</f>
        <v>Europe</v>
      </c>
      <c r="D56" s="5" t="str">
        <f>List!S$3</f>
        <v>France</v>
      </c>
      <c r="E56" s="44">
        <f t="shared" ref="E56:P64" si="36">E4-E30</f>
        <v>1262700</v>
      </c>
      <c r="F56" s="44">
        <f t="shared" si="36"/>
        <v>1290300</v>
      </c>
      <c r="G56" s="44">
        <f t="shared" si="36"/>
        <v>742050</v>
      </c>
      <c r="H56" s="44">
        <f t="shared" si="36"/>
        <v>1221300</v>
      </c>
      <c r="I56" s="44">
        <f t="shared" si="36"/>
        <v>1235100</v>
      </c>
      <c r="J56" s="44">
        <f t="shared" si="36"/>
        <v>1321350</v>
      </c>
      <c r="K56" s="44">
        <f t="shared" si="36"/>
        <v>1293750</v>
      </c>
      <c r="L56" s="44">
        <f t="shared" si="36"/>
        <v>1542000</v>
      </c>
      <c r="M56" s="44">
        <f t="shared" si="36"/>
        <v>1493699.9999999995</v>
      </c>
      <c r="N56" s="44">
        <f t="shared" si="36"/>
        <v>1145400</v>
      </c>
      <c r="O56" s="44" t="e">
        <f t="shared" si="36"/>
        <v>#N/A</v>
      </c>
      <c r="P56" s="44" t="e">
        <f t="shared" si="36"/>
        <v>#N/A</v>
      </c>
      <c r="Q56" s="44"/>
      <c r="R56" s="29">
        <f ca="1">SUM(OFFSET(E56,,,,List!$D$2))</f>
        <v>12547650</v>
      </c>
    </row>
    <row r="57" spans="1:18" x14ac:dyDescent="0.25">
      <c r="A57" t="s">
        <v>20</v>
      </c>
      <c r="B57" s="16" t="s">
        <v>30</v>
      </c>
      <c r="C57" s="16" t="str">
        <f>List!$R$2</f>
        <v>Europe</v>
      </c>
      <c r="D57" s="5" t="str">
        <f>List!S$4</f>
        <v>Germany</v>
      </c>
      <c r="E57" s="44">
        <f t="shared" si="36"/>
        <v>1135050</v>
      </c>
      <c r="F57" s="44">
        <f t="shared" si="36"/>
        <v>1179900</v>
      </c>
      <c r="G57" s="44">
        <f t="shared" si="36"/>
        <v>652300</v>
      </c>
      <c r="H57" s="44">
        <f t="shared" si="36"/>
        <v>1072950</v>
      </c>
      <c r="I57" s="44">
        <f t="shared" si="36"/>
        <v>1145400</v>
      </c>
      <c r="J57" s="44">
        <f t="shared" si="36"/>
        <v>1066050</v>
      </c>
      <c r="K57" s="44">
        <f t="shared" si="36"/>
        <v>1086750</v>
      </c>
      <c r="L57" s="44">
        <f t="shared" si="36"/>
        <v>1097100</v>
      </c>
      <c r="M57" s="44">
        <f t="shared" si="36"/>
        <v>1066050</v>
      </c>
      <c r="N57" s="44">
        <f t="shared" si="36"/>
        <v>1035000</v>
      </c>
      <c r="O57" s="44" t="e">
        <f t="shared" si="36"/>
        <v>#N/A</v>
      </c>
      <c r="P57" s="44" t="e">
        <f t="shared" si="36"/>
        <v>#N/A</v>
      </c>
      <c r="Q57" s="44"/>
      <c r="R57" s="29">
        <f ca="1">SUM(OFFSET(E57,,,,List!$D$2))</f>
        <v>10536550</v>
      </c>
    </row>
    <row r="58" spans="1:18" x14ac:dyDescent="0.25">
      <c r="A58" t="s">
        <v>20</v>
      </c>
      <c r="B58" s="16" t="s">
        <v>30</v>
      </c>
      <c r="C58" s="16" t="str">
        <f>List!$R$2</f>
        <v>Europe</v>
      </c>
      <c r="D58" s="5" t="str">
        <f>List!S$5</f>
        <v>Greece</v>
      </c>
      <c r="E58" s="44">
        <f t="shared" si="36"/>
        <v>1645650</v>
      </c>
      <c r="F58" s="44">
        <f t="shared" si="36"/>
        <v>1683600</v>
      </c>
      <c r="G58" s="44">
        <f t="shared" si="36"/>
        <v>1704300</v>
      </c>
      <c r="H58" s="44">
        <f t="shared" si="36"/>
        <v>1207800</v>
      </c>
      <c r="I58" s="44">
        <f t="shared" si="36"/>
        <v>987200</v>
      </c>
      <c r="J58" s="44">
        <f t="shared" si="36"/>
        <v>1207800</v>
      </c>
      <c r="K58" s="44">
        <f t="shared" si="36"/>
        <v>1635350</v>
      </c>
      <c r="L58" s="44">
        <f t="shared" si="36"/>
        <v>1718100</v>
      </c>
      <c r="M58" s="44">
        <f t="shared" si="36"/>
        <v>1718100</v>
      </c>
      <c r="N58" s="44">
        <f t="shared" si="36"/>
        <v>1614600</v>
      </c>
      <c r="O58" s="44" t="e">
        <f t="shared" si="36"/>
        <v>#N/A</v>
      </c>
      <c r="P58" s="44" t="e">
        <f t="shared" si="36"/>
        <v>#N/A</v>
      </c>
      <c r="Q58" s="44"/>
      <c r="R58" s="29">
        <f ca="1">SUM(OFFSET(E58,,,,List!$D$2))</f>
        <v>15122500</v>
      </c>
    </row>
    <row r="59" spans="1:18" x14ac:dyDescent="0.25">
      <c r="A59" t="s">
        <v>20</v>
      </c>
      <c r="B59" s="16" t="s">
        <v>30</v>
      </c>
      <c r="C59" s="16" t="str">
        <f>List!$R$2</f>
        <v>Europe</v>
      </c>
      <c r="D59" s="5" t="str">
        <f>List!S$6</f>
        <v>Ireland</v>
      </c>
      <c r="E59" s="44">
        <f t="shared" si="36"/>
        <v>1114350</v>
      </c>
      <c r="F59" s="44">
        <f t="shared" si="36"/>
        <v>1159200</v>
      </c>
      <c r="G59" s="44">
        <f t="shared" si="36"/>
        <v>1166100</v>
      </c>
      <c r="H59" s="44">
        <f t="shared" si="36"/>
        <v>497100</v>
      </c>
      <c r="I59" s="44">
        <f t="shared" si="36"/>
        <v>1128150</v>
      </c>
      <c r="J59" s="44">
        <f t="shared" si="36"/>
        <v>1186799.9999999995</v>
      </c>
      <c r="K59" s="44">
        <f t="shared" si="36"/>
        <v>1255800</v>
      </c>
      <c r="L59" s="44">
        <f t="shared" si="36"/>
        <v>1345500</v>
      </c>
      <c r="M59" s="44">
        <f t="shared" si="36"/>
        <v>1224750</v>
      </c>
      <c r="N59" s="44">
        <f t="shared" si="36"/>
        <v>1224750</v>
      </c>
      <c r="O59" s="44" t="e">
        <f t="shared" si="36"/>
        <v>#N/A</v>
      </c>
      <c r="P59" s="44" t="e">
        <f t="shared" si="36"/>
        <v>#N/A</v>
      </c>
      <c r="Q59" s="44"/>
      <c r="R59" s="29">
        <f ca="1">SUM(OFFSET(E59,,,,List!$D$2))</f>
        <v>11302500</v>
      </c>
    </row>
    <row r="60" spans="1:18" x14ac:dyDescent="0.25">
      <c r="A60" t="s">
        <v>20</v>
      </c>
      <c r="B60" s="16" t="s">
        <v>30</v>
      </c>
      <c r="C60" s="16" t="str">
        <f>List!$R$2</f>
        <v>Europe</v>
      </c>
      <c r="D60" s="5" t="str">
        <f>List!S$7</f>
        <v>Italy</v>
      </c>
      <c r="E60" s="44">
        <f t="shared" si="36"/>
        <v>593399.99999999977</v>
      </c>
      <c r="F60" s="44">
        <f t="shared" si="36"/>
        <v>579600</v>
      </c>
      <c r="G60" s="44">
        <f t="shared" si="36"/>
        <v>558900</v>
      </c>
      <c r="H60" s="44">
        <f t="shared" si="36"/>
        <v>531300</v>
      </c>
      <c r="I60" s="44">
        <f t="shared" si="36"/>
        <v>517500</v>
      </c>
      <c r="J60" s="44">
        <f t="shared" si="36"/>
        <v>469200</v>
      </c>
      <c r="K60" s="44">
        <f t="shared" si="36"/>
        <v>-496300</v>
      </c>
      <c r="L60" s="44">
        <f t="shared" si="36"/>
        <v>510600</v>
      </c>
      <c r="M60" s="44">
        <f t="shared" si="36"/>
        <v>565800</v>
      </c>
      <c r="N60" s="44">
        <f t="shared" si="36"/>
        <v>552000</v>
      </c>
      <c r="O60" s="44" t="e">
        <f t="shared" si="36"/>
        <v>#N/A</v>
      </c>
      <c r="P60" s="44" t="e">
        <f t="shared" si="36"/>
        <v>#N/A</v>
      </c>
      <c r="Q60" s="44"/>
      <c r="R60" s="29">
        <f ca="1">SUM(OFFSET(E60,,,,List!$D$2))</f>
        <v>4382000</v>
      </c>
    </row>
    <row r="61" spans="1:18" x14ac:dyDescent="0.25">
      <c r="A61" t="s">
        <v>20</v>
      </c>
      <c r="B61" s="16" t="s">
        <v>30</v>
      </c>
      <c r="C61" s="16" t="str">
        <f>List!$R$2</f>
        <v>Europe</v>
      </c>
      <c r="D61" s="5" t="str">
        <f>List!S$8</f>
        <v>Portugal</v>
      </c>
      <c r="E61" s="44">
        <f t="shared" si="36"/>
        <v>930740.99999999988</v>
      </c>
      <c r="F61" s="44">
        <f t="shared" si="36"/>
        <v>967518</v>
      </c>
      <c r="G61" s="44">
        <f t="shared" si="36"/>
        <v>944885.99999999988</v>
      </c>
      <c r="H61" s="44">
        <f t="shared" si="36"/>
        <v>879818.99999999988</v>
      </c>
      <c r="I61" s="44">
        <f t="shared" si="36"/>
        <v>939228</v>
      </c>
      <c r="J61" s="44">
        <f t="shared" si="36"/>
        <v>874160.99999999988</v>
      </c>
      <c r="K61" s="44">
        <f t="shared" si="36"/>
        <v>891135</v>
      </c>
      <c r="L61" s="44">
        <f t="shared" si="36"/>
        <v>899621.99999999988</v>
      </c>
      <c r="M61" s="44">
        <f t="shared" si="36"/>
        <v>874160.99999999988</v>
      </c>
      <c r="N61" s="44">
        <f t="shared" si="36"/>
        <v>848700</v>
      </c>
      <c r="O61" s="44" t="e">
        <f t="shared" si="36"/>
        <v>#N/A</v>
      </c>
      <c r="P61" s="44" t="e">
        <f t="shared" si="36"/>
        <v>#N/A</v>
      </c>
      <c r="Q61" s="44"/>
      <c r="R61" s="29">
        <f ca="1">SUM(OFFSET(E61,,,,List!$D$2))</f>
        <v>9049971</v>
      </c>
    </row>
    <row r="62" spans="1:18" x14ac:dyDescent="0.25">
      <c r="A62" t="s">
        <v>20</v>
      </c>
      <c r="B62" s="16" t="s">
        <v>30</v>
      </c>
      <c r="C62" s="16" t="str">
        <f>List!$R$2</f>
        <v>Europe</v>
      </c>
      <c r="D62" s="5" t="str">
        <f>List!S$9</f>
        <v>Scotland</v>
      </c>
      <c r="E62" s="44">
        <f t="shared" si="36"/>
        <v>803850</v>
      </c>
      <c r="F62" s="44">
        <f t="shared" si="36"/>
        <v>790050</v>
      </c>
      <c r="G62" s="44">
        <f t="shared" si="36"/>
        <v>769350</v>
      </c>
      <c r="H62" s="44">
        <f t="shared" si="36"/>
        <v>745200</v>
      </c>
      <c r="I62" s="44">
        <f t="shared" si="36"/>
        <v>776250</v>
      </c>
      <c r="J62" s="44">
        <f t="shared" si="36"/>
        <v>738300</v>
      </c>
      <c r="K62" s="44">
        <f t="shared" si="36"/>
        <v>662400</v>
      </c>
      <c r="L62" s="44">
        <f t="shared" si="36"/>
        <v>624450</v>
      </c>
      <c r="M62" s="44">
        <f t="shared" si="36"/>
        <v>579600</v>
      </c>
      <c r="N62" s="44">
        <f t="shared" si="36"/>
        <v>631350</v>
      </c>
      <c r="O62" s="44" t="e">
        <f t="shared" si="36"/>
        <v>#N/A</v>
      </c>
      <c r="P62" s="44" t="e">
        <f t="shared" si="36"/>
        <v>#N/A</v>
      </c>
      <c r="Q62" s="44"/>
      <c r="R62" s="29">
        <f ca="1">SUM(OFFSET(E62,,,,List!$D$2))</f>
        <v>7120800</v>
      </c>
    </row>
    <row r="63" spans="1:18" x14ac:dyDescent="0.25">
      <c r="A63" t="s">
        <v>20</v>
      </c>
      <c r="B63" s="16" t="s">
        <v>30</v>
      </c>
      <c r="C63" s="16" t="str">
        <f>List!$R$2</f>
        <v>Europe</v>
      </c>
      <c r="D63" s="5" t="str">
        <f>List!S$10</f>
        <v>Spain</v>
      </c>
      <c r="E63" s="44">
        <f t="shared" si="36"/>
        <v>2394000</v>
      </c>
      <c r="F63" s="44">
        <f t="shared" si="36"/>
        <v>-160770</v>
      </c>
      <c r="G63" s="44">
        <f t="shared" si="36"/>
        <v>1397690</v>
      </c>
      <c r="H63" s="44">
        <f t="shared" si="36"/>
        <v>808210.8</v>
      </c>
      <c r="I63" s="44">
        <f t="shared" si="36"/>
        <v>893577.59999999963</v>
      </c>
      <c r="J63" s="44">
        <f t="shared" si="36"/>
        <v>900615.60000000009</v>
      </c>
      <c r="K63" s="44">
        <f t="shared" si="36"/>
        <v>1856100</v>
      </c>
      <c r="L63" s="44">
        <f t="shared" si="36"/>
        <v>1932000.0000000002</v>
      </c>
      <c r="M63" s="44">
        <f t="shared" si="36"/>
        <v>2528600</v>
      </c>
      <c r="N63" s="44">
        <f t="shared" si="36"/>
        <v>1825050</v>
      </c>
      <c r="O63" s="44" t="e">
        <f t="shared" si="36"/>
        <v>#N/A</v>
      </c>
      <c r="P63" s="44" t="e">
        <f t="shared" si="36"/>
        <v>#N/A</v>
      </c>
      <c r="Q63" s="44"/>
      <c r="R63" s="29">
        <f ca="1">SUM(OFFSET(E63,,,,List!$D$2))</f>
        <v>14375074</v>
      </c>
    </row>
    <row r="64" spans="1:18" x14ac:dyDescent="0.25">
      <c r="A64" t="s">
        <v>20</v>
      </c>
      <c r="B64" s="16" t="s">
        <v>30</v>
      </c>
      <c r="C64" s="16" t="str">
        <f>List!$R$2</f>
        <v>Europe</v>
      </c>
      <c r="D64" s="5" t="str">
        <f>List!S$11</f>
        <v>Wales</v>
      </c>
      <c r="E64" s="44">
        <f t="shared" si="36"/>
        <v>638250</v>
      </c>
      <c r="F64" s="44">
        <f t="shared" si="36"/>
        <v>624450</v>
      </c>
      <c r="G64" s="44">
        <f t="shared" si="36"/>
        <v>607200</v>
      </c>
      <c r="H64" s="44">
        <f t="shared" si="36"/>
        <v>638250</v>
      </c>
      <c r="I64" s="44">
        <f t="shared" si="36"/>
        <v>676200</v>
      </c>
      <c r="J64" s="44">
        <f t="shared" si="36"/>
        <v>621000</v>
      </c>
      <c r="K64" s="44">
        <f t="shared" si="36"/>
        <v>565800</v>
      </c>
      <c r="L64" s="44">
        <f t="shared" si="36"/>
        <v>548550</v>
      </c>
      <c r="M64" s="44">
        <f t="shared" si="36"/>
        <v>576150</v>
      </c>
      <c r="N64" s="44">
        <f t="shared" si="36"/>
        <v>634800</v>
      </c>
      <c r="O64" s="44" t="e">
        <f t="shared" si="36"/>
        <v>#N/A</v>
      </c>
      <c r="P64" s="44" t="e">
        <f t="shared" si="36"/>
        <v>#N/A</v>
      </c>
      <c r="Q64" s="44"/>
      <c r="R64" s="29">
        <f ca="1">SUM(OFFSET(E64,,,,List!$D$2))</f>
        <v>6130650</v>
      </c>
    </row>
    <row r="65" spans="1:18" x14ac:dyDescent="0.25">
      <c r="A65" t="s">
        <v>20</v>
      </c>
      <c r="B65" s="16" t="s">
        <v>30</v>
      </c>
      <c r="C65" s="16" t="str">
        <f>List!$R$2</f>
        <v>Europe</v>
      </c>
      <c r="D65" s="16" t="s">
        <v>15</v>
      </c>
      <c r="E65" s="44">
        <f>SUM(E55:E64)</f>
        <v>11573691</v>
      </c>
      <c r="F65" s="44">
        <f t="shared" ref="F65" si="37">SUM(F55:F64)</f>
        <v>9255798</v>
      </c>
      <c r="G65" s="44">
        <f t="shared" ref="G65" si="38">SUM(G55:G64)</f>
        <v>9670926</v>
      </c>
      <c r="H65" s="44">
        <f t="shared" ref="H65" si="39">SUM(H55:H64)</f>
        <v>8705929.8000000007</v>
      </c>
      <c r="I65" s="44">
        <f t="shared" ref="I65" si="40">SUM(I55:I64)</f>
        <v>9316355.5999999996</v>
      </c>
      <c r="J65" s="44">
        <f t="shared" ref="J65" si="41">SUM(J55:J64)</f>
        <v>9423726.5999999996</v>
      </c>
      <c r="K65" s="44">
        <f t="shared" ref="K65" si="42">SUM(K55:K64)</f>
        <v>9706435</v>
      </c>
      <c r="L65" s="44">
        <f t="shared" ref="L65" si="43">SUM(L55:L64)</f>
        <v>11114922</v>
      </c>
      <c r="M65" s="44">
        <f t="shared" ref="M65" si="44">SUM(M55:M64)</f>
        <v>11523911</v>
      </c>
      <c r="N65" s="44">
        <f t="shared" ref="N65" si="45">SUM(N55:N64)</f>
        <v>10419000</v>
      </c>
      <c r="O65" s="44" t="e">
        <f t="shared" ref="O65" si="46">SUM(O55:O64)</f>
        <v>#N/A</v>
      </c>
      <c r="P65" s="44" t="e">
        <f t="shared" ref="P65" si="47">SUM(P55:P64)</f>
        <v>#N/A</v>
      </c>
      <c r="Q65" s="44"/>
      <c r="R65" s="29">
        <f ca="1">SUM(OFFSET(E65,,,,List!$D$2))</f>
        <v>100710695</v>
      </c>
    </row>
    <row r="66" spans="1:18" x14ac:dyDescent="0.25">
      <c r="B66" s="16"/>
      <c r="E66" s="19"/>
      <c r="F66" s="19"/>
      <c r="G66" s="19"/>
      <c r="H66" s="19"/>
      <c r="I66" s="19"/>
      <c r="J66" s="19"/>
      <c r="K66" s="19"/>
      <c r="L66" s="19"/>
      <c r="M66" s="19"/>
      <c r="N66" s="19"/>
      <c r="O66" s="19"/>
      <c r="P66" s="19"/>
      <c r="R66" s="29"/>
    </row>
    <row r="67" spans="1:18" x14ac:dyDescent="0.25">
      <c r="A67" s="17" t="s">
        <v>41</v>
      </c>
      <c r="B67" s="17" t="s">
        <v>54</v>
      </c>
      <c r="C67" s="17" t="s">
        <v>55</v>
      </c>
      <c r="D67" s="17" t="s">
        <v>128</v>
      </c>
      <c r="E67" s="47" t="s">
        <v>42</v>
      </c>
      <c r="F67" s="47" t="s">
        <v>43</v>
      </c>
      <c r="G67" s="47" t="s">
        <v>44</v>
      </c>
      <c r="H67" s="47" t="s">
        <v>45</v>
      </c>
      <c r="I67" s="47" t="s">
        <v>46</v>
      </c>
      <c r="J67" s="47" t="s">
        <v>47</v>
      </c>
      <c r="K67" s="47" t="s">
        <v>48</v>
      </c>
      <c r="L67" s="47" t="s">
        <v>49</v>
      </c>
      <c r="M67" s="47" t="s">
        <v>50</v>
      </c>
      <c r="N67" s="47" t="s">
        <v>51</v>
      </c>
      <c r="O67" s="47" t="s">
        <v>6</v>
      </c>
      <c r="P67" s="47" t="s">
        <v>52</v>
      </c>
      <c r="Q67" s="47" t="s">
        <v>15</v>
      </c>
      <c r="R67" s="48" t="s">
        <v>40</v>
      </c>
    </row>
    <row r="68" spans="1:18" x14ac:dyDescent="0.25">
      <c r="A68" t="s">
        <v>19</v>
      </c>
      <c r="B68" s="16" t="s">
        <v>30</v>
      </c>
      <c r="C68" s="16" t="str">
        <f>List!$R$2</f>
        <v>Europe</v>
      </c>
      <c r="D68" s="5" t="str">
        <f>List!S$2</f>
        <v>England</v>
      </c>
      <c r="E68" s="44">
        <f>E16-E42</f>
        <v>1002915</v>
      </c>
      <c r="F68" s="44">
        <f t="shared" ref="F68:P68" si="48">F16-F42</f>
        <v>1084852.5</v>
      </c>
      <c r="G68" s="44">
        <f t="shared" si="48"/>
        <v>1071742.5</v>
      </c>
      <c r="H68" s="44">
        <f t="shared" si="48"/>
        <v>1048800</v>
      </c>
      <c r="I68" s="44">
        <f t="shared" si="48"/>
        <v>966862.5</v>
      </c>
      <c r="J68" s="44">
        <f t="shared" si="48"/>
        <v>986527.5</v>
      </c>
      <c r="K68" s="44">
        <f t="shared" si="48"/>
        <v>907867.5</v>
      </c>
      <c r="L68" s="44">
        <f t="shared" si="48"/>
        <v>852150</v>
      </c>
      <c r="M68" s="44">
        <f t="shared" si="48"/>
        <v>816270</v>
      </c>
      <c r="N68" s="44">
        <f t="shared" si="48"/>
        <v>825688.49999999977</v>
      </c>
      <c r="O68" s="44" t="e">
        <f t="shared" si="48"/>
        <v>#N/A</v>
      </c>
      <c r="P68" s="44" t="e">
        <f t="shared" si="48"/>
        <v>#N/A</v>
      </c>
      <c r="Q68" s="44"/>
      <c r="R68" s="29">
        <f ca="1">SUM(OFFSET(E68,,,,List!$D$2))</f>
        <v>9563676</v>
      </c>
    </row>
    <row r="69" spans="1:18" x14ac:dyDescent="0.25">
      <c r="A69" t="s">
        <v>19</v>
      </c>
      <c r="B69" s="16" t="s">
        <v>30</v>
      </c>
      <c r="C69" s="16" t="str">
        <f>List!$R$2</f>
        <v>Europe</v>
      </c>
      <c r="D69" s="5" t="str">
        <f>List!S$3</f>
        <v>France</v>
      </c>
      <c r="E69" s="44">
        <f t="shared" ref="E69:P77" si="49">E17-E43</f>
        <v>1199565</v>
      </c>
      <c r="F69" s="44">
        <f t="shared" si="49"/>
        <v>1225785</v>
      </c>
      <c r="G69" s="44">
        <f t="shared" si="49"/>
        <v>1274947.5</v>
      </c>
      <c r="H69" s="44">
        <f t="shared" si="49"/>
        <v>1160235</v>
      </c>
      <c r="I69" s="44">
        <f t="shared" si="49"/>
        <v>1173345</v>
      </c>
      <c r="J69" s="44">
        <f t="shared" si="49"/>
        <v>1255282.5</v>
      </c>
      <c r="K69" s="44">
        <f t="shared" si="49"/>
        <v>1229062.5</v>
      </c>
      <c r="L69" s="44">
        <f t="shared" si="49"/>
        <v>1179900</v>
      </c>
      <c r="M69" s="44">
        <f t="shared" si="49"/>
        <v>886267</v>
      </c>
      <c r="N69" s="44">
        <f t="shared" si="49"/>
        <v>1042313.9999999999</v>
      </c>
      <c r="O69" s="44" t="e">
        <f t="shared" si="49"/>
        <v>#N/A</v>
      </c>
      <c r="P69" s="44" t="e">
        <f t="shared" si="49"/>
        <v>#N/A</v>
      </c>
      <c r="Q69" s="44"/>
      <c r="R69" s="29">
        <f ca="1">SUM(OFFSET(E69,,,,List!$D$2))</f>
        <v>11626703.5</v>
      </c>
    </row>
    <row r="70" spans="1:18" x14ac:dyDescent="0.25">
      <c r="A70" t="s">
        <v>19</v>
      </c>
      <c r="B70" s="16" t="s">
        <v>30</v>
      </c>
      <c r="C70" s="16" t="str">
        <f>List!$R$2</f>
        <v>Europe</v>
      </c>
      <c r="D70" s="5" t="str">
        <f>List!S$4</f>
        <v>Germany</v>
      </c>
      <c r="E70" s="44">
        <f t="shared" si="49"/>
        <v>1248555</v>
      </c>
      <c r="F70" s="44">
        <f t="shared" si="49"/>
        <v>1297890.0000000002</v>
      </c>
      <c r="G70" s="44">
        <f t="shared" si="49"/>
        <v>1267530</v>
      </c>
      <c r="H70" s="44">
        <f t="shared" si="49"/>
        <v>1180245</v>
      </c>
      <c r="I70" s="44">
        <f t="shared" si="49"/>
        <v>1259940</v>
      </c>
      <c r="J70" s="44">
        <f t="shared" si="49"/>
        <v>1172655</v>
      </c>
      <c r="K70" s="44">
        <f t="shared" si="49"/>
        <v>1195425</v>
      </c>
      <c r="L70" s="44">
        <f t="shared" si="49"/>
        <v>998360.99999999988</v>
      </c>
      <c r="M70" s="44">
        <f t="shared" si="49"/>
        <v>970105.5</v>
      </c>
      <c r="N70" s="44">
        <f t="shared" si="49"/>
        <v>941850</v>
      </c>
      <c r="O70" s="44" t="e">
        <f t="shared" si="49"/>
        <v>#N/A</v>
      </c>
      <c r="P70" s="44" t="e">
        <f t="shared" si="49"/>
        <v>#N/A</v>
      </c>
      <c r="Q70" s="44"/>
      <c r="R70" s="29">
        <f ca="1">SUM(OFFSET(E70,,,,List!$D$2))</f>
        <v>11532556.5</v>
      </c>
    </row>
    <row r="71" spans="1:18" x14ac:dyDescent="0.25">
      <c r="A71" t="s">
        <v>19</v>
      </c>
      <c r="B71" s="16" t="s">
        <v>30</v>
      </c>
      <c r="C71" s="16" t="str">
        <f>List!$R$2</f>
        <v>Europe</v>
      </c>
      <c r="D71" s="5" t="str">
        <f>List!S$5</f>
        <v>Greece</v>
      </c>
      <c r="E71" s="44">
        <f t="shared" si="49"/>
        <v>1563367.5</v>
      </c>
      <c r="F71" s="44">
        <f t="shared" si="49"/>
        <v>1599420</v>
      </c>
      <c r="G71" s="44">
        <f t="shared" si="49"/>
        <v>1619085</v>
      </c>
      <c r="H71" s="44">
        <f t="shared" si="49"/>
        <v>1717410</v>
      </c>
      <c r="I71" s="44">
        <f t="shared" si="49"/>
        <v>1887840</v>
      </c>
      <c r="J71" s="44">
        <f t="shared" si="49"/>
        <v>1717410</v>
      </c>
      <c r="K71" s="44">
        <f t="shared" si="49"/>
        <v>1648582.5</v>
      </c>
      <c r="L71" s="44">
        <f t="shared" si="49"/>
        <v>1632195</v>
      </c>
      <c r="M71" s="44">
        <f t="shared" si="49"/>
        <v>1563471</v>
      </c>
      <c r="N71" s="44">
        <f t="shared" si="49"/>
        <v>1469286</v>
      </c>
      <c r="O71" s="44" t="e">
        <f t="shared" si="49"/>
        <v>#N/A</v>
      </c>
      <c r="P71" s="44" t="e">
        <f t="shared" si="49"/>
        <v>#N/A</v>
      </c>
      <c r="Q71" s="44"/>
      <c r="R71" s="29">
        <f ca="1">SUM(OFFSET(E71,,,,List!$D$2))</f>
        <v>16418067</v>
      </c>
    </row>
    <row r="72" spans="1:18" x14ac:dyDescent="0.25">
      <c r="A72" t="s">
        <v>19</v>
      </c>
      <c r="B72" s="16" t="s">
        <v>30</v>
      </c>
      <c r="C72" s="16" t="str">
        <f>List!$R$2</f>
        <v>Europe</v>
      </c>
      <c r="D72" s="5" t="str">
        <f>List!S$6</f>
        <v>Ireland</v>
      </c>
      <c r="E72" s="44">
        <f t="shared" si="49"/>
        <v>1058632.5</v>
      </c>
      <c r="F72" s="44">
        <f t="shared" si="49"/>
        <v>1101240</v>
      </c>
      <c r="G72" s="44">
        <f t="shared" si="49"/>
        <v>1107795</v>
      </c>
      <c r="H72" s="44">
        <f t="shared" si="49"/>
        <v>1042245</v>
      </c>
      <c r="I72" s="44">
        <f t="shared" si="49"/>
        <v>1071742.5</v>
      </c>
      <c r="J72" s="44">
        <f t="shared" si="49"/>
        <v>1127460</v>
      </c>
      <c r="K72" s="44">
        <f t="shared" si="49"/>
        <v>1193010</v>
      </c>
      <c r="L72" s="44">
        <f t="shared" si="49"/>
        <v>1278225</v>
      </c>
      <c r="M72" s="44">
        <f t="shared" si="49"/>
        <v>914522.5</v>
      </c>
      <c r="N72" s="44">
        <f t="shared" si="49"/>
        <v>1114522.5</v>
      </c>
      <c r="O72" s="44" t="e">
        <f t="shared" si="49"/>
        <v>#N/A</v>
      </c>
      <c r="P72" s="44" t="e">
        <f t="shared" si="49"/>
        <v>#N/A</v>
      </c>
      <c r="Q72" s="44"/>
      <c r="R72" s="29">
        <f ca="1">SUM(OFFSET(E72,,,,List!$D$2))</f>
        <v>11009395</v>
      </c>
    </row>
    <row r="73" spans="1:18" x14ac:dyDescent="0.25">
      <c r="A73" t="s">
        <v>19</v>
      </c>
      <c r="B73" s="16" t="s">
        <v>30</v>
      </c>
      <c r="C73" s="16" t="str">
        <f>List!$R$2</f>
        <v>Europe</v>
      </c>
      <c r="D73" s="5" t="str">
        <f>List!S$7</f>
        <v>Italy</v>
      </c>
      <c r="E73" s="44">
        <f t="shared" si="49"/>
        <v>572700</v>
      </c>
      <c r="F73" s="44">
        <f t="shared" si="49"/>
        <v>517500</v>
      </c>
      <c r="G73" s="44">
        <f t="shared" si="49"/>
        <v>469200</v>
      </c>
      <c r="H73" s="44">
        <f t="shared" si="49"/>
        <v>420900</v>
      </c>
      <c r="I73" s="44">
        <f t="shared" si="49"/>
        <v>379500</v>
      </c>
      <c r="J73" s="44">
        <f t="shared" si="49"/>
        <v>338100</v>
      </c>
      <c r="K73" s="44">
        <f t="shared" si="49"/>
        <v>303600</v>
      </c>
      <c r="L73" s="44">
        <f t="shared" si="49"/>
        <v>276000</v>
      </c>
      <c r="M73" s="44">
        <f t="shared" si="49"/>
        <v>248400</v>
      </c>
      <c r="N73" s="44">
        <f t="shared" si="49"/>
        <v>220800</v>
      </c>
      <c r="O73" s="44" t="e">
        <f t="shared" si="49"/>
        <v>#N/A</v>
      </c>
      <c r="P73" s="44" t="e">
        <f t="shared" si="49"/>
        <v>#N/A</v>
      </c>
      <c r="Q73" s="44"/>
      <c r="R73" s="29">
        <f ca="1">SUM(OFFSET(E73,,,,List!$D$2))</f>
        <v>3746700</v>
      </c>
    </row>
    <row r="74" spans="1:18" x14ac:dyDescent="0.25">
      <c r="A74" t="s">
        <v>19</v>
      </c>
      <c r="B74" s="16" t="s">
        <v>30</v>
      </c>
      <c r="C74" s="16" t="str">
        <f>List!$R$2</f>
        <v>Europe</v>
      </c>
      <c r="D74" s="5" t="str">
        <f>List!S$8</f>
        <v>Portugal</v>
      </c>
      <c r="E74" s="44">
        <f t="shared" si="49"/>
        <v>1023815.0999999999</v>
      </c>
      <c r="F74" s="44">
        <f t="shared" si="49"/>
        <v>1064269.8000000003</v>
      </c>
      <c r="G74" s="44">
        <f t="shared" si="49"/>
        <v>1039374.6000000001</v>
      </c>
      <c r="H74" s="44">
        <f t="shared" si="49"/>
        <v>967800.9</v>
      </c>
      <c r="I74" s="44">
        <f t="shared" si="49"/>
        <v>1033150.7999999999</v>
      </c>
      <c r="J74" s="44">
        <f t="shared" si="49"/>
        <v>961577.10000000009</v>
      </c>
      <c r="K74" s="44">
        <f t="shared" si="49"/>
        <v>980248.49999999988</v>
      </c>
      <c r="L74" s="44">
        <f t="shared" si="49"/>
        <v>818656.01999999979</v>
      </c>
      <c r="M74" s="44">
        <f t="shared" si="49"/>
        <v>795486.51</v>
      </c>
      <c r="N74" s="44">
        <f t="shared" si="49"/>
        <v>772316.99999999977</v>
      </c>
      <c r="O74" s="44" t="e">
        <f t="shared" si="49"/>
        <v>#N/A</v>
      </c>
      <c r="P74" s="44" t="e">
        <f t="shared" si="49"/>
        <v>#N/A</v>
      </c>
      <c r="Q74" s="44"/>
      <c r="R74" s="29">
        <f ca="1">SUM(OFFSET(E74,,,,List!$D$2))</f>
        <v>9456696.3300000001</v>
      </c>
    </row>
    <row r="75" spans="1:18" x14ac:dyDescent="0.25">
      <c r="A75" t="s">
        <v>19</v>
      </c>
      <c r="B75" s="16" t="s">
        <v>30</v>
      </c>
      <c r="C75" s="16" t="str">
        <f>List!$R$2</f>
        <v>Europe</v>
      </c>
      <c r="D75" s="5" t="str">
        <f>List!S$9</f>
        <v>Scotland</v>
      </c>
      <c r="E75" s="44">
        <f t="shared" si="49"/>
        <v>763657.5</v>
      </c>
      <c r="F75" s="44">
        <f t="shared" si="49"/>
        <v>750547.5</v>
      </c>
      <c r="G75" s="44">
        <f t="shared" si="49"/>
        <v>730882.5</v>
      </c>
      <c r="H75" s="44">
        <f t="shared" si="49"/>
        <v>707940</v>
      </c>
      <c r="I75" s="44">
        <f t="shared" si="49"/>
        <v>737437.5</v>
      </c>
      <c r="J75" s="44">
        <f t="shared" si="49"/>
        <v>701385</v>
      </c>
      <c r="K75" s="44">
        <f t="shared" si="49"/>
        <v>629280</v>
      </c>
      <c r="L75" s="44">
        <f t="shared" si="49"/>
        <v>593227.5</v>
      </c>
      <c r="M75" s="44">
        <f t="shared" si="49"/>
        <v>527436</v>
      </c>
      <c r="N75" s="44">
        <f t="shared" si="49"/>
        <v>574528.5</v>
      </c>
      <c r="O75" s="44" t="e">
        <f t="shared" si="49"/>
        <v>#N/A</v>
      </c>
      <c r="P75" s="44" t="e">
        <f t="shared" si="49"/>
        <v>#N/A</v>
      </c>
      <c r="Q75" s="44"/>
      <c r="R75" s="29">
        <f ca="1">SUM(OFFSET(E75,,,,List!$D$2))</f>
        <v>6716322</v>
      </c>
    </row>
    <row r="76" spans="1:18" x14ac:dyDescent="0.25">
      <c r="A76" t="s">
        <v>19</v>
      </c>
      <c r="B76" s="16" t="s">
        <v>30</v>
      </c>
      <c r="C76" s="16" t="str">
        <f>List!$R$2</f>
        <v>Europe</v>
      </c>
      <c r="D76" s="5" t="str">
        <f>List!S$10</f>
        <v>Spain</v>
      </c>
      <c r="E76" s="44">
        <f t="shared" si="49"/>
        <v>1973400</v>
      </c>
      <c r="F76" s="44">
        <f t="shared" si="49"/>
        <v>1984785</v>
      </c>
      <c r="G76" s="44">
        <f t="shared" si="49"/>
        <v>2037915</v>
      </c>
      <c r="H76" s="44">
        <f t="shared" si="49"/>
        <v>1893705</v>
      </c>
      <c r="I76" s="44">
        <f t="shared" si="49"/>
        <v>1912680</v>
      </c>
      <c r="J76" s="44">
        <f t="shared" si="49"/>
        <v>2012402.25</v>
      </c>
      <c r="K76" s="44">
        <f t="shared" si="49"/>
        <v>1950761.0999999999</v>
      </c>
      <c r="L76" s="44">
        <f t="shared" si="49"/>
        <v>2030532.0000000005</v>
      </c>
      <c r="M76" s="44">
        <f t="shared" si="49"/>
        <v>1132058.5999999999</v>
      </c>
      <c r="N76" s="44">
        <f t="shared" si="49"/>
        <v>918127.55</v>
      </c>
      <c r="O76" s="44" t="e">
        <f t="shared" si="49"/>
        <v>#N/A</v>
      </c>
      <c r="P76" s="44" t="e">
        <f t="shared" si="49"/>
        <v>#N/A</v>
      </c>
      <c r="Q76" s="44"/>
      <c r="R76" s="29">
        <f ca="1">SUM(OFFSET(E76,,,,List!$D$2))</f>
        <v>17846366.5</v>
      </c>
    </row>
    <row r="77" spans="1:18" x14ac:dyDescent="0.25">
      <c r="A77" t="s">
        <v>19</v>
      </c>
      <c r="B77" s="16" t="s">
        <v>30</v>
      </c>
      <c r="C77" s="16" t="str">
        <f>List!$R$2</f>
        <v>Europe</v>
      </c>
      <c r="D77" s="5" t="str">
        <f>List!S$11</f>
        <v>Wales</v>
      </c>
      <c r="E77" s="44">
        <f t="shared" si="49"/>
        <v>606337.5</v>
      </c>
      <c r="F77" s="44">
        <f t="shared" si="49"/>
        <v>593227.5</v>
      </c>
      <c r="G77" s="44">
        <f t="shared" si="49"/>
        <v>576840</v>
      </c>
      <c r="H77" s="44">
        <f t="shared" si="49"/>
        <v>606337.5</v>
      </c>
      <c r="I77" s="44">
        <f t="shared" si="49"/>
        <v>642390</v>
      </c>
      <c r="J77" s="44">
        <f t="shared" si="49"/>
        <v>589950</v>
      </c>
      <c r="K77" s="44">
        <f t="shared" si="49"/>
        <v>537510</v>
      </c>
      <c r="L77" s="44">
        <f t="shared" si="49"/>
        <v>521122.5</v>
      </c>
      <c r="M77" s="44">
        <f t="shared" si="49"/>
        <v>524296.5</v>
      </c>
      <c r="N77" s="44">
        <f t="shared" si="49"/>
        <v>577668</v>
      </c>
      <c r="O77" s="44" t="e">
        <f t="shared" si="49"/>
        <v>#N/A</v>
      </c>
      <c r="P77" s="44" t="e">
        <f t="shared" si="49"/>
        <v>#N/A</v>
      </c>
      <c r="Q77" s="44"/>
      <c r="R77" s="29">
        <f ca="1">SUM(OFFSET(E77,,,,List!$D$2))</f>
        <v>5775679.5</v>
      </c>
    </row>
    <row r="78" spans="1:18" x14ac:dyDescent="0.25">
      <c r="A78" t="s">
        <v>19</v>
      </c>
      <c r="B78" s="16" t="s">
        <v>30</v>
      </c>
      <c r="C78" s="16" t="str">
        <f>List!$R$2</f>
        <v>Europe</v>
      </c>
      <c r="D78" s="16" t="s">
        <v>15</v>
      </c>
      <c r="E78" s="44">
        <f>SUM(E68:E77)</f>
        <v>11012945.1</v>
      </c>
      <c r="F78" s="44">
        <f t="shared" ref="F78" si="50">SUM(F68:F77)</f>
        <v>11219517.300000001</v>
      </c>
      <c r="G78" s="44">
        <f t="shared" ref="G78" si="51">SUM(G68:G77)</f>
        <v>11195312.1</v>
      </c>
      <c r="H78" s="44">
        <f t="shared" ref="H78" si="52">SUM(H68:H77)</f>
        <v>10745618.4</v>
      </c>
      <c r="I78" s="44">
        <f t="shared" ref="I78" si="53">SUM(I68:I77)</f>
        <v>11064888.300000001</v>
      </c>
      <c r="J78" s="44">
        <f t="shared" ref="J78" si="54">SUM(J68:J77)</f>
        <v>10862749.35</v>
      </c>
      <c r="K78" s="44">
        <f t="shared" ref="K78" si="55">SUM(K68:K77)</f>
        <v>10575347.1</v>
      </c>
      <c r="L78" s="44">
        <f t="shared" ref="L78" si="56">SUM(L68:L77)</f>
        <v>10180369.02</v>
      </c>
      <c r="M78" s="44">
        <f t="shared" ref="M78" si="57">SUM(M68:M77)</f>
        <v>8378313.6099999994</v>
      </c>
      <c r="N78" s="44">
        <f t="shared" ref="N78" si="58">SUM(N68:N77)</f>
        <v>8457102.0500000007</v>
      </c>
      <c r="O78" s="44" t="e">
        <f t="shared" ref="O78" si="59">SUM(O68:O77)</f>
        <v>#N/A</v>
      </c>
      <c r="P78" s="44" t="e">
        <f t="shared" ref="P78" si="60">SUM(P68:P77)</f>
        <v>#N/A</v>
      </c>
      <c r="Q78" s="44"/>
      <c r="R78" s="29"/>
    </row>
    <row r="79" spans="1:18" x14ac:dyDescent="0.25">
      <c r="B79" s="16"/>
      <c r="D79"/>
      <c r="E79" s="1"/>
      <c r="F79" s="1"/>
      <c r="G79" s="1"/>
      <c r="H79" s="1"/>
      <c r="I79" s="1"/>
      <c r="J79" s="1"/>
      <c r="K79" s="1"/>
      <c r="L79" s="1"/>
      <c r="M79" s="1"/>
      <c r="N79" s="1"/>
      <c r="O79" s="1"/>
      <c r="P79" s="1"/>
      <c r="R79" s="29"/>
    </row>
    <row r="80" spans="1:18" x14ac:dyDescent="0.25">
      <c r="A80" s="17" t="s">
        <v>41</v>
      </c>
      <c r="B80" s="17" t="s">
        <v>54</v>
      </c>
      <c r="C80" s="17" t="s">
        <v>55</v>
      </c>
      <c r="D80" s="17" t="s">
        <v>128</v>
      </c>
      <c r="E80" s="10" t="s">
        <v>22</v>
      </c>
      <c r="F80" s="10" t="s">
        <v>23</v>
      </c>
      <c r="G80" s="10" t="s">
        <v>24</v>
      </c>
      <c r="H80" s="10" t="s">
        <v>25</v>
      </c>
      <c r="I80" s="10" t="s">
        <v>26</v>
      </c>
      <c r="J80" s="10" t="s">
        <v>27</v>
      </c>
      <c r="K80" s="10" t="s">
        <v>22</v>
      </c>
      <c r="L80" s="10" t="s">
        <v>28</v>
      </c>
      <c r="M80" s="10" t="s">
        <v>29</v>
      </c>
      <c r="N80" s="10" t="s">
        <v>23</v>
      </c>
      <c r="O80" s="10" t="s">
        <v>29</v>
      </c>
      <c r="P80" s="10" t="s">
        <v>22</v>
      </c>
      <c r="Q80" s="47" t="s">
        <v>15</v>
      </c>
      <c r="R80" s="10" t="s">
        <v>40</v>
      </c>
    </row>
    <row r="81" spans="1:20" x14ac:dyDescent="0.25">
      <c r="A81" t="s">
        <v>20</v>
      </c>
      <c r="B81" s="16" t="s">
        <v>62</v>
      </c>
      <c r="C81" s="16" t="str">
        <f>List!$R$2</f>
        <v>Europe</v>
      </c>
      <c r="D81" s="5" t="str">
        <f>List!S$2</f>
        <v>England</v>
      </c>
      <c r="E81" s="25">
        <v>59</v>
      </c>
      <c r="F81" s="25">
        <v>65</v>
      </c>
      <c r="G81" s="25">
        <v>42</v>
      </c>
      <c r="H81" s="25">
        <v>65</v>
      </c>
      <c r="I81" s="25">
        <v>61</v>
      </c>
      <c r="J81" s="25">
        <f>IF(List!$D$2&gt;=J$1,Other!J3,NA())</f>
        <v>54</v>
      </c>
      <c r="K81" s="25">
        <f>IF(List!$D$2&gt;=K$1,Other!K3,NA())</f>
        <v>41</v>
      </c>
      <c r="L81" s="25">
        <f>IF(List!$D$2&gt;=L$1,Other!L3,NA())</f>
        <v>49</v>
      </c>
      <c r="M81" s="25">
        <f>IF(List!$D$2&gt;=M$1,Other!M3,NA())</f>
        <v>50</v>
      </c>
      <c r="N81" s="25">
        <f>IF(List!$D$2&gt;=N$1,Other!N3,NA())</f>
        <v>33</v>
      </c>
      <c r="O81" s="25" t="e">
        <f>IF(List!$D$2&gt;=O$1,Other!O3,NA())</f>
        <v>#N/A</v>
      </c>
      <c r="P81" s="25" t="e">
        <f>IF(List!$D$2&gt;=P$1,Other!P3,NA())</f>
        <v>#N/A</v>
      </c>
      <c r="R81" s="29">
        <f ca="1">SUM(OFFSET(E81,,,,List!$D$2))</f>
        <v>519</v>
      </c>
    </row>
    <row r="82" spans="1:20" x14ac:dyDescent="0.25">
      <c r="A82" t="s">
        <v>20</v>
      </c>
      <c r="B82" s="16" t="s">
        <v>62</v>
      </c>
      <c r="C82" s="16" t="str">
        <f>List!$R$2</f>
        <v>Europe</v>
      </c>
      <c r="D82" s="5" t="str">
        <f>List!S$3</f>
        <v>France</v>
      </c>
      <c r="E82" s="25">
        <v>54</v>
      </c>
      <c r="F82" s="25">
        <v>70</v>
      </c>
      <c r="G82" s="25">
        <v>41</v>
      </c>
      <c r="H82" s="25">
        <v>49</v>
      </c>
      <c r="I82" s="25">
        <v>44</v>
      </c>
      <c r="J82" s="25">
        <f>IF(List!$D$2&gt;=J$1,Other!J4,NA())</f>
        <v>32</v>
      </c>
      <c r="K82" s="25">
        <f>IF(List!$D$2&gt;=K$1,Other!K4,NA())</f>
        <v>52</v>
      </c>
      <c r="L82" s="25">
        <f>IF(List!$D$2&gt;=L$1,Other!L4,NA())</f>
        <v>29</v>
      </c>
      <c r="M82" s="25">
        <f>IF(List!$D$2&gt;=M$1,Other!M4,NA())</f>
        <v>40</v>
      </c>
      <c r="N82" s="25">
        <f>IF(List!$D$2&gt;=N$1,Other!N4,NA())</f>
        <v>33</v>
      </c>
      <c r="O82" s="25" t="e">
        <f>IF(List!$D$2&gt;=O$1,Other!O4,NA())</f>
        <v>#N/A</v>
      </c>
      <c r="P82" s="25" t="e">
        <f>IF(List!$D$2&gt;=P$1,Other!P4,NA())</f>
        <v>#N/A</v>
      </c>
      <c r="R82" s="29">
        <f ca="1">SUM(OFFSET(E82,,,,List!$D$2))</f>
        <v>444</v>
      </c>
    </row>
    <row r="83" spans="1:20" x14ac:dyDescent="0.25">
      <c r="A83" t="s">
        <v>20</v>
      </c>
      <c r="B83" s="16" t="s">
        <v>62</v>
      </c>
      <c r="C83" s="16" t="str">
        <f>List!$R$2</f>
        <v>Europe</v>
      </c>
      <c r="D83" s="5" t="str">
        <f>List!S$4</f>
        <v>Germany</v>
      </c>
      <c r="E83" s="25">
        <v>63</v>
      </c>
      <c r="F83" s="25">
        <v>52</v>
      </c>
      <c r="G83" s="25">
        <v>44</v>
      </c>
      <c r="H83" s="25">
        <v>63</v>
      </c>
      <c r="I83" s="25">
        <v>45</v>
      </c>
      <c r="J83" s="25">
        <f>IF(List!$D$2&gt;=J$1,Other!J5,NA())</f>
        <v>45</v>
      </c>
      <c r="K83" s="25">
        <f>IF(List!$D$2&gt;=K$1,Other!K5,NA())</f>
        <v>52</v>
      </c>
      <c r="L83" s="25">
        <f>IF(List!$D$2&gt;=L$1,Other!L5,NA())</f>
        <v>38</v>
      </c>
      <c r="M83" s="25">
        <f>IF(List!$D$2&gt;=M$1,Other!M5,NA())</f>
        <v>25</v>
      </c>
      <c r="N83" s="25">
        <f>IF(List!$D$2&gt;=N$1,Other!N5,NA())</f>
        <v>26</v>
      </c>
      <c r="O83" s="25" t="e">
        <f>IF(List!$D$2&gt;=O$1,Other!O5,NA())</f>
        <v>#N/A</v>
      </c>
      <c r="P83" s="25" t="e">
        <f>IF(List!$D$2&gt;=P$1,Other!P5,NA())</f>
        <v>#N/A</v>
      </c>
      <c r="R83" s="29">
        <f ca="1">SUM(OFFSET(E83,,,,List!$D$2))</f>
        <v>453</v>
      </c>
    </row>
    <row r="84" spans="1:20" x14ac:dyDescent="0.25">
      <c r="A84" t="s">
        <v>20</v>
      </c>
      <c r="B84" s="16" t="s">
        <v>62</v>
      </c>
      <c r="C84" s="16" t="str">
        <f>List!$R$2</f>
        <v>Europe</v>
      </c>
      <c r="D84" s="5" t="str">
        <f>List!S$5</f>
        <v>Greece</v>
      </c>
      <c r="E84" s="25">
        <v>49</v>
      </c>
      <c r="F84" s="25">
        <v>55</v>
      </c>
      <c r="G84" s="25">
        <v>62</v>
      </c>
      <c r="H84" s="25">
        <v>41</v>
      </c>
      <c r="I84" s="25">
        <v>33</v>
      </c>
      <c r="J84" s="25">
        <f>IF(List!$D$2&gt;=J$1,Other!J6,NA())</f>
        <v>44</v>
      </c>
      <c r="K84" s="25">
        <f>IF(List!$D$2&gt;=K$1,Other!K6,NA())</f>
        <v>37</v>
      </c>
      <c r="L84" s="25">
        <f>IF(List!$D$2&gt;=L$1,Other!L6,NA())</f>
        <v>38</v>
      </c>
      <c r="M84" s="25">
        <f>IF(List!$D$2&gt;=M$1,Other!M6,NA())</f>
        <v>47</v>
      </c>
      <c r="N84" s="25">
        <f>IF(List!$D$2&gt;=N$1,Other!N6,NA())</f>
        <v>31</v>
      </c>
      <c r="O84" s="25" t="e">
        <f>IF(List!$D$2&gt;=O$1,Other!O6,NA())</f>
        <v>#N/A</v>
      </c>
      <c r="P84" s="25" t="e">
        <f>IF(List!$D$2&gt;=P$1,Other!P6,NA())</f>
        <v>#N/A</v>
      </c>
      <c r="R84" s="29">
        <f ca="1">SUM(OFFSET(E84,,,,List!$D$2))</f>
        <v>437</v>
      </c>
    </row>
    <row r="85" spans="1:20" x14ac:dyDescent="0.25">
      <c r="A85" t="s">
        <v>20</v>
      </c>
      <c r="B85" s="16" t="s">
        <v>62</v>
      </c>
      <c r="C85" s="16" t="str">
        <f>List!$R$2</f>
        <v>Europe</v>
      </c>
      <c r="D85" s="5" t="str">
        <f>List!S$6</f>
        <v>Ireland</v>
      </c>
      <c r="E85" s="25">
        <v>44</v>
      </c>
      <c r="F85" s="25">
        <v>46</v>
      </c>
      <c r="G85" s="25">
        <v>58</v>
      </c>
      <c r="H85" s="25">
        <v>67</v>
      </c>
      <c r="I85" s="25">
        <v>70</v>
      </c>
      <c r="J85" s="25">
        <f>IF(List!$D$2&gt;=J$1,Other!J7,NA())</f>
        <v>38</v>
      </c>
      <c r="K85" s="25">
        <f>IF(List!$D$2&gt;=K$1,Other!K7,NA())</f>
        <v>26</v>
      </c>
      <c r="L85" s="25">
        <f>IF(List!$D$2&gt;=L$1,Other!L7,NA())</f>
        <v>27</v>
      </c>
      <c r="M85" s="25">
        <f>IF(List!$D$2&gt;=M$1,Other!M7,NA())</f>
        <v>40</v>
      </c>
      <c r="N85" s="25">
        <f>IF(List!$D$2&gt;=N$1,Other!N7,NA())</f>
        <v>31</v>
      </c>
      <c r="O85" s="25" t="e">
        <f>IF(List!$D$2&gt;=O$1,Other!O7,NA())</f>
        <v>#N/A</v>
      </c>
      <c r="P85" s="25" t="e">
        <f>IF(List!$D$2&gt;=P$1,Other!P7,NA())</f>
        <v>#N/A</v>
      </c>
      <c r="R85" s="29">
        <f ca="1">SUM(OFFSET(E85,,,,List!$D$2))</f>
        <v>447</v>
      </c>
    </row>
    <row r="86" spans="1:20" x14ac:dyDescent="0.25">
      <c r="A86" t="s">
        <v>20</v>
      </c>
      <c r="B86" s="16" t="s">
        <v>62</v>
      </c>
      <c r="C86" s="16" t="str">
        <f>List!$R$2</f>
        <v>Europe</v>
      </c>
      <c r="D86" s="5" t="str">
        <f>List!S$7</f>
        <v>Italy</v>
      </c>
      <c r="E86" s="25">
        <v>46</v>
      </c>
      <c r="F86" s="25">
        <v>68</v>
      </c>
      <c r="G86" s="25">
        <v>71</v>
      </c>
      <c r="H86" s="25">
        <v>48</v>
      </c>
      <c r="I86" s="25">
        <v>57</v>
      </c>
      <c r="J86" s="25">
        <f>IF(List!$D$2&gt;=J$1,Other!J8,NA())</f>
        <v>38</v>
      </c>
      <c r="K86" s="25">
        <f>IF(List!$D$2&gt;=K$1,Other!K8,NA())</f>
        <v>50</v>
      </c>
      <c r="L86" s="25">
        <f>IF(List!$D$2&gt;=L$1,Other!L8,NA())</f>
        <v>30</v>
      </c>
      <c r="M86" s="25">
        <f>IF(List!$D$2&gt;=M$1,Other!M8,NA())</f>
        <v>41</v>
      </c>
      <c r="N86" s="25">
        <f>IF(List!$D$2&gt;=N$1,Other!N8,NA())</f>
        <v>51</v>
      </c>
      <c r="O86" s="25" t="e">
        <f>IF(List!$D$2&gt;=O$1,Other!O8,NA())</f>
        <v>#N/A</v>
      </c>
      <c r="P86" s="25" t="e">
        <f>IF(List!$D$2&gt;=P$1,Other!P8,NA())</f>
        <v>#N/A</v>
      </c>
      <c r="R86" s="29">
        <f ca="1">SUM(OFFSET(E86,,,,List!$D$2))</f>
        <v>500</v>
      </c>
    </row>
    <row r="87" spans="1:20" x14ac:dyDescent="0.25">
      <c r="A87" t="s">
        <v>20</v>
      </c>
      <c r="B87" s="16" t="s">
        <v>62</v>
      </c>
      <c r="C87" s="16" t="str">
        <f>List!$R$2</f>
        <v>Europe</v>
      </c>
      <c r="D87" s="5" t="str">
        <f>List!S$8</f>
        <v>Portugal</v>
      </c>
      <c r="E87" s="25">
        <v>71</v>
      </c>
      <c r="F87" s="25">
        <v>63</v>
      </c>
      <c r="G87" s="25">
        <v>70</v>
      </c>
      <c r="H87" s="25">
        <v>33</v>
      </c>
      <c r="I87" s="25">
        <v>46</v>
      </c>
      <c r="J87" s="25">
        <f>IF(List!$D$2&gt;=J$1,Other!J9,NA())</f>
        <v>32</v>
      </c>
      <c r="K87" s="25">
        <f>IF(List!$D$2&gt;=K$1,Other!K9,NA())</f>
        <v>53</v>
      </c>
      <c r="L87" s="25">
        <f>IF(List!$D$2&gt;=L$1,Other!L9,NA())</f>
        <v>31</v>
      </c>
      <c r="M87" s="25">
        <f>IF(List!$D$2&gt;=M$1,Other!M9,NA())</f>
        <v>36</v>
      </c>
      <c r="N87" s="25">
        <f>IF(List!$D$2&gt;=N$1,Other!N9,NA())</f>
        <v>38</v>
      </c>
      <c r="O87" s="25" t="e">
        <f>IF(List!$D$2&gt;=O$1,Other!O9,NA())</f>
        <v>#N/A</v>
      </c>
      <c r="P87" s="25" t="e">
        <f>IF(List!$D$2&gt;=P$1,Other!P9,NA())</f>
        <v>#N/A</v>
      </c>
      <c r="R87" s="29">
        <f ca="1">SUM(OFFSET(E87,,,,List!$D$2))</f>
        <v>473</v>
      </c>
    </row>
    <row r="88" spans="1:20" x14ac:dyDescent="0.25">
      <c r="A88" t="s">
        <v>20</v>
      </c>
      <c r="B88" s="16" t="s">
        <v>62</v>
      </c>
      <c r="C88" s="16" t="str">
        <f>List!$R$2</f>
        <v>Europe</v>
      </c>
      <c r="D88" s="5" t="str">
        <f>List!S$9</f>
        <v>Scotland</v>
      </c>
      <c r="E88" s="25">
        <v>71</v>
      </c>
      <c r="F88" s="25">
        <v>37</v>
      </c>
      <c r="G88" s="25">
        <v>59</v>
      </c>
      <c r="H88" s="25">
        <v>37</v>
      </c>
      <c r="I88" s="25">
        <v>53</v>
      </c>
      <c r="J88" s="25">
        <f>IF(List!$D$2&gt;=J$1,Other!J10,NA())</f>
        <v>54</v>
      </c>
      <c r="K88" s="25">
        <f>IF(List!$D$2&gt;=K$1,Other!K10,NA())</f>
        <v>45</v>
      </c>
      <c r="L88" s="25">
        <f>IF(List!$D$2&gt;=L$1,Other!L10,NA())</f>
        <v>51</v>
      </c>
      <c r="M88" s="25">
        <f>IF(List!$D$2&gt;=M$1,Other!M10,NA())</f>
        <v>47</v>
      </c>
      <c r="N88" s="25">
        <f>IF(List!$D$2&gt;=N$1,Other!N10,NA())</f>
        <v>30</v>
      </c>
      <c r="O88" s="25" t="e">
        <f>IF(List!$D$2&gt;=O$1,Other!O10,NA())</f>
        <v>#N/A</v>
      </c>
      <c r="P88" s="25" t="e">
        <f>IF(List!$D$2&gt;=P$1,Other!P10,NA())</f>
        <v>#N/A</v>
      </c>
      <c r="R88" s="29">
        <f ca="1">SUM(OFFSET(E88,,,,List!$D$2))</f>
        <v>484</v>
      </c>
    </row>
    <row r="89" spans="1:20" x14ac:dyDescent="0.25">
      <c r="A89" t="s">
        <v>20</v>
      </c>
      <c r="B89" s="16" t="s">
        <v>62</v>
      </c>
      <c r="C89" s="16" t="str">
        <f>List!$R$2</f>
        <v>Europe</v>
      </c>
      <c r="D89" s="5" t="str">
        <f>List!S$10</f>
        <v>Spain</v>
      </c>
      <c r="E89" s="25">
        <f>IF(List!$D$2&gt;=E$1,Other!E11,NA())</f>
        <v>49</v>
      </c>
      <c r="F89" s="25">
        <f>IF(List!$D$2&gt;=F$1,Other!F11,NA())</f>
        <v>53</v>
      </c>
      <c r="G89" s="25">
        <f>IF(List!$D$2&gt;=G$1,Other!G11,NA())</f>
        <v>48</v>
      </c>
      <c r="H89" s="25">
        <f>IF(List!$D$2&gt;=H$1,Other!H11,NA())</f>
        <v>48</v>
      </c>
      <c r="I89" s="25">
        <f>IF(List!$D$2&gt;=I$1,Other!I11,NA())</f>
        <v>46</v>
      </c>
      <c r="J89" s="25">
        <f>IF(List!$D$2&gt;=J$1,Other!J11,NA())</f>
        <v>37</v>
      </c>
      <c r="K89" s="25">
        <f>IF(List!$D$2&gt;=K$1,Other!K11,NA())</f>
        <v>53</v>
      </c>
      <c r="L89" s="25">
        <f>IF(List!$D$2&gt;=L$1,Other!L11,NA())</f>
        <v>41</v>
      </c>
      <c r="M89" s="25">
        <f>IF(List!$D$2&gt;=M$1,Other!M11,NA())</f>
        <v>39</v>
      </c>
      <c r="N89" s="25">
        <f>IF(List!$D$2&gt;=N$1,Other!N11,NA())</f>
        <v>40</v>
      </c>
      <c r="O89" s="25" t="e">
        <f>IF(List!$D$2&gt;=O$1,Other!O11,NA())</f>
        <v>#N/A</v>
      </c>
      <c r="P89" s="25" t="e">
        <f>IF(List!$D$2&gt;=P$1,Other!P11,NA())</f>
        <v>#N/A</v>
      </c>
      <c r="R89" s="29">
        <f ca="1">SUM(OFFSET(E89,,,,List!$D$2))</f>
        <v>454</v>
      </c>
    </row>
    <row r="90" spans="1:20" x14ac:dyDescent="0.25">
      <c r="A90" t="s">
        <v>20</v>
      </c>
      <c r="B90" s="16" t="s">
        <v>62</v>
      </c>
      <c r="C90" s="16" t="str">
        <f>List!$R$2</f>
        <v>Europe</v>
      </c>
      <c r="D90" s="5" t="str">
        <f>List!S$11</f>
        <v>Wales</v>
      </c>
      <c r="E90" s="25">
        <f>IF(List!$D$2&gt;=E$1,Other!E12,NA())</f>
        <v>40</v>
      </c>
      <c r="F90" s="25">
        <f>IF(List!$D$2&gt;=F$1,Other!F12,NA())</f>
        <v>55</v>
      </c>
      <c r="G90" s="25">
        <f>IF(List!$D$2&gt;=G$1,Other!G12,NA())</f>
        <v>50</v>
      </c>
      <c r="H90" s="25">
        <f>IF(List!$D$2&gt;=H$1,Other!H12,NA())</f>
        <v>49</v>
      </c>
      <c r="I90" s="25">
        <f>IF(List!$D$2&gt;=I$1,Other!I12,NA())</f>
        <v>37</v>
      </c>
      <c r="J90" s="25">
        <f>IF(List!$D$2&gt;=J$1,Other!J12,NA())</f>
        <v>34</v>
      </c>
      <c r="K90" s="25">
        <f>IF(List!$D$2&gt;=K$1,Other!K12,NA())</f>
        <v>55</v>
      </c>
      <c r="L90" s="25">
        <f>IF(List!$D$2&gt;=L$1,Other!L12,NA())</f>
        <v>45</v>
      </c>
      <c r="M90" s="25">
        <f>IF(List!$D$2&gt;=M$1,Other!M12,NA())</f>
        <v>50</v>
      </c>
      <c r="N90" s="25">
        <f>IF(List!$D$2&gt;=N$1,Other!N12,NA())</f>
        <v>32</v>
      </c>
      <c r="O90" s="25" t="e">
        <f>IF(List!$D$2&gt;=O$1,Other!O12,NA())</f>
        <v>#N/A</v>
      </c>
      <c r="P90" s="25" t="e">
        <f>IF(List!$D$2&gt;=P$1,Other!P12,NA())</f>
        <v>#N/A</v>
      </c>
      <c r="R90" s="29">
        <f ca="1">SUM(OFFSET(E90,,,,List!$D$2))</f>
        <v>447</v>
      </c>
    </row>
    <row r="91" spans="1:20" x14ac:dyDescent="0.25">
      <c r="B91" s="16"/>
      <c r="D91"/>
      <c r="E91" s="50"/>
      <c r="F91" s="50"/>
      <c r="G91" s="50"/>
      <c r="H91" s="50"/>
      <c r="I91" s="50"/>
      <c r="J91" s="50"/>
      <c r="K91" s="50"/>
      <c r="L91" s="50"/>
      <c r="M91" s="50"/>
      <c r="N91" s="50"/>
      <c r="O91" s="50"/>
      <c r="P91" s="50"/>
      <c r="R91" s="1"/>
    </row>
    <row r="92" spans="1:20" x14ac:dyDescent="0.25">
      <c r="A92" s="17" t="s">
        <v>41</v>
      </c>
      <c r="B92" s="17" t="s">
        <v>54</v>
      </c>
      <c r="C92" s="17" t="s">
        <v>55</v>
      </c>
      <c r="D92" s="17" t="s">
        <v>128</v>
      </c>
      <c r="E92" s="10" t="s">
        <v>22</v>
      </c>
      <c r="F92" s="10" t="s">
        <v>23</v>
      </c>
      <c r="G92" s="10" t="s">
        <v>24</v>
      </c>
      <c r="H92" s="10" t="s">
        <v>25</v>
      </c>
      <c r="I92" s="10" t="s">
        <v>26</v>
      </c>
      <c r="J92" s="10" t="s">
        <v>27</v>
      </c>
      <c r="K92" s="10" t="s">
        <v>22</v>
      </c>
      <c r="L92" s="10" t="s">
        <v>28</v>
      </c>
      <c r="M92" s="10" t="s">
        <v>29</v>
      </c>
      <c r="N92" s="10" t="s">
        <v>23</v>
      </c>
      <c r="O92" s="10" t="s">
        <v>29</v>
      </c>
      <c r="P92" s="10" t="s">
        <v>22</v>
      </c>
      <c r="Q92" s="47" t="s">
        <v>15</v>
      </c>
      <c r="R92" s="10" t="s">
        <v>40</v>
      </c>
    </row>
    <row r="93" spans="1:20" x14ac:dyDescent="0.25">
      <c r="A93" t="s">
        <v>19</v>
      </c>
      <c r="B93" s="16" t="s">
        <v>62</v>
      </c>
      <c r="C93" s="16" t="str">
        <f>List!$R$2</f>
        <v>Europe</v>
      </c>
      <c r="D93" s="5" t="str">
        <f>List!S$2</f>
        <v>England</v>
      </c>
      <c r="E93" s="25">
        <f>IF(List!$D$2&gt;=E$1,Other!E15,NA())</f>
        <v>44</v>
      </c>
      <c r="F93" s="25">
        <f>IF(List!$D$2&gt;=F$1,Other!F15,NA())</f>
        <v>64</v>
      </c>
      <c r="G93" s="25">
        <f>IF(List!$D$2&gt;=G$1,Other!G15,NA())</f>
        <v>60</v>
      </c>
      <c r="H93" s="25">
        <f>IF(List!$D$2&gt;=H$1,Other!H15,NA())</f>
        <v>61</v>
      </c>
      <c r="I93" s="25">
        <f>IF(List!$D$2&gt;=I$1,Other!I15,NA())</f>
        <v>51</v>
      </c>
      <c r="J93" s="25">
        <f>IF(List!$D$2&gt;=J$1,Other!J15,NA())</f>
        <v>46</v>
      </c>
      <c r="K93" s="25">
        <f>IF(List!$D$2&gt;=K$1,Other!K15,NA())</f>
        <v>51</v>
      </c>
      <c r="L93" s="25">
        <f>IF(List!$D$2&gt;=L$1,Other!L15,NA())</f>
        <v>29</v>
      </c>
      <c r="M93" s="25">
        <f>IF(List!$D$2&gt;=M$1,Other!M15,NA())</f>
        <v>47</v>
      </c>
      <c r="N93" s="25">
        <f>IF(List!$D$2&gt;=N$1,Other!N15,NA())</f>
        <v>55</v>
      </c>
      <c r="O93" s="25" t="e">
        <f>IF(List!$D$2&gt;=O$1,Other!O15,NA())</f>
        <v>#N/A</v>
      </c>
      <c r="P93" s="25" t="e">
        <f>IF(List!$D$2&gt;=P$1,Other!P15,NA())</f>
        <v>#N/A</v>
      </c>
      <c r="R93" s="29">
        <f ca="1">SUM(OFFSET(E93,,,,List!$D$2))</f>
        <v>508</v>
      </c>
      <c r="S93" s="26"/>
      <c r="T93" s="26"/>
    </row>
    <row r="94" spans="1:20" x14ac:dyDescent="0.25">
      <c r="A94" t="s">
        <v>19</v>
      </c>
      <c r="B94" s="16" t="s">
        <v>62</v>
      </c>
      <c r="C94" s="16" t="str">
        <f>List!$R$2</f>
        <v>Europe</v>
      </c>
      <c r="D94" s="5" t="str">
        <f>List!S$3</f>
        <v>France</v>
      </c>
      <c r="E94" s="25">
        <f>IF(List!$D$2&gt;=E$1,Other!E16,NA())</f>
        <v>45</v>
      </c>
      <c r="F94" s="25">
        <f>IF(List!$D$2&gt;=F$1,Other!F16,NA())</f>
        <v>68</v>
      </c>
      <c r="G94" s="25">
        <f>IF(List!$D$2&gt;=G$1,Other!G16,NA())</f>
        <v>44</v>
      </c>
      <c r="H94" s="25">
        <f>IF(List!$D$2&gt;=H$1,Other!H16,NA())</f>
        <v>62</v>
      </c>
      <c r="I94" s="25">
        <f>IF(List!$D$2&gt;=I$1,Other!I16,NA())</f>
        <v>31</v>
      </c>
      <c r="J94" s="25">
        <f>IF(List!$D$2&gt;=J$1,Other!J16,NA())</f>
        <v>32</v>
      </c>
      <c r="K94" s="25">
        <f>IF(List!$D$2&gt;=K$1,Other!K16,NA())</f>
        <v>42</v>
      </c>
      <c r="L94" s="25">
        <f>IF(List!$D$2&gt;=L$1,Other!L16,NA())</f>
        <v>41</v>
      </c>
      <c r="M94" s="25">
        <f>IF(List!$D$2&gt;=M$1,Other!M16,NA())</f>
        <v>38</v>
      </c>
      <c r="N94" s="25">
        <f>IF(List!$D$2&gt;=N$1,Other!N16,NA())</f>
        <v>26</v>
      </c>
      <c r="O94" s="25" t="e">
        <f>IF(List!$D$2&gt;=O$1,Other!O16,NA())</f>
        <v>#N/A</v>
      </c>
      <c r="P94" s="25" t="e">
        <f>IF(List!$D$2&gt;=P$1,Other!P16,NA())</f>
        <v>#N/A</v>
      </c>
      <c r="R94" s="29">
        <f ca="1">SUM(OFFSET(E94,,,,List!$D$2))</f>
        <v>429</v>
      </c>
      <c r="S94" s="26"/>
      <c r="T94" s="26"/>
    </row>
    <row r="95" spans="1:20" x14ac:dyDescent="0.25">
      <c r="A95" t="s">
        <v>19</v>
      </c>
      <c r="B95" s="16" t="s">
        <v>62</v>
      </c>
      <c r="C95" s="16" t="str">
        <f>List!$R$2</f>
        <v>Europe</v>
      </c>
      <c r="D95" s="5" t="str">
        <f>List!S$4</f>
        <v>Germany</v>
      </c>
      <c r="E95" s="25">
        <f>IF(List!$D$2&gt;=E$1,Other!E17,NA())</f>
        <v>75</v>
      </c>
      <c r="F95" s="25">
        <f>IF(List!$D$2&gt;=F$1,Other!F17,NA())</f>
        <v>66</v>
      </c>
      <c r="G95" s="25">
        <f>IF(List!$D$2&gt;=G$1,Other!G17,NA())</f>
        <v>43</v>
      </c>
      <c r="H95" s="25">
        <f>IF(List!$D$2&gt;=H$1,Other!H17,NA())</f>
        <v>67</v>
      </c>
      <c r="I95" s="25">
        <f>IF(List!$D$2&gt;=I$1,Other!I17,NA())</f>
        <v>37</v>
      </c>
      <c r="J95" s="25">
        <f>IF(List!$D$2&gt;=J$1,Other!J17,NA())</f>
        <v>34</v>
      </c>
      <c r="K95" s="25">
        <f>IF(List!$D$2&gt;=K$1,Other!K17,NA())</f>
        <v>55</v>
      </c>
      <c r="L95" s="25">
        <f>IF(List!$D$2&gt;=L$1,Other!L17,NA())</f>
        <v>37</v>
      </c>
      <c r="M95" s="25">
        <f>IF(List!$D$2&gt;=M$1,Other!M17,NA())</f>
        <v>33</v>
      </c>
      <c r="N95" s="25">
        <f>IF(List!$D$2&gt;=N$1,Other!N17,NA())</f>
        <v>53</v>
      </c>
      <c r="O95" s="25" t="e">
        <f>IF(List!$D$2&gt;=O$1,Other!O17,NA())</f>
        <v>#N/A</v>
      </c>
      <c r="P95" s="25" t="e">
        <f>IF(List!$D$2&gt;=P$1,Other!P17,NA())</f>
        <v>#N/A</v>
      </c>
      <c r="R95" s="29">
        <f ca="1">SUM(OFFSET(E95,,,,List!$D$2))</f>
        <v>500</v>
      </c>
      <c r="S95" s="26"/>
      <c r="T95" s="26"/>
    </row>
    <row r="96" spans="1:20" x14ac:dyDescent="0.25">
      <c r="A96" t="s">
        <v>19</v>
      </c>
      <c r="B96" s="16" t="s">
        <v>62</v>
      </c>
      <c r="C96" s="16" t="str">
        <f>List!$R$2</f>
        <v>Europe</v>
      </c>
      <c r="D96" s="5" t="str">
        <f>List!S$5</f>
        <v>Greece</v>
      </c>
      <c r="E96" s="25">
        <f>IF(List!$D$2&gt;=E$1,Other!E18,NA())</f>
        <v>69</v>
      </c>
      <c r="F96" s="25">
        <f>IF(List!$D$2&gt;=F$1,Other!F18,NA())</f>
        <v>58</v>
      </c>
      <c r="G96" s="25">
        <f>IF(List!$D$2&gt;=G$1,Other!G18,NA())</f>
        <v>57</v>
      </c>
      <c r="H96" s="25">
        <f>IF(List!$D$2&gt;=H$1,Other!H18,NA())</f>
        <v>67</v>
      </c>
      <c r="I96" s="25">
        <f>IF(List!$D$2&gt;=I$1,Other!I18,NA())</f>
        <v>26</v>
      </c>
      <c r="J96" s="25">
        <f>IF(List!$D$2&gt;=J$1,Other!J18,NA())</f>
        <v>55</v>
      </c>
      <c r="K96" s="25">
        <f>IF(List!$D$2&gt;=K$1,Other!K18,NA())</f>
        <v>47</v>
      </c>
      <c r="L96" s="25">
        <f>IF(List!$D$2&gt;=L$1,Other!L18,NA())</f>
        <v>37</v>
      </c>
      <c r="M96" s="25">
        <f>IF(List!$D$2&gt;=M$1,Other!M18,NA())</f>
        <v>31</v>
      </c>
      <c r="N96" s="25">
        <f>IF(List!$D$2&gt;=N$1,Other!N18,NA())</f>
        <v>55</v>
      </c>
      <c r="O96" s="25" t="e">
        <f>IF(List!$D$2&gt;=O$1,Other!O18,NA())</f>
        <v>#N/A</v>
      </c>
      <c r="P96" s="25" t="e">
        <f>IF(List!$D$2&gt;=P$1,Other!P18,NA())</f>
        <v>#N/A</v>
      </c>
      <c r="R96" s="29">
        <f ca="1">SUM(OFFSET(E96,,,,List!$D$2))</f>
        <v>502</v>
      </c>
      <c r="S96" s="26"/>
      <c r="T96" s="26"/>
    </row>
    <row r="97" spans="1:20" x14ac:dyDescent="0.25">
      <c r="A97" t="s">
        <v>19</v>
      </c>
      <c r="B97" s="16" t="s">
        <v>62</v>
      </c>
      <c r="C97" s="16" t="str">
        <f>List!$R$2</f>
        <v>Europe</v>
      </c>
      <c r="D97" s="5" t="str">
        <f>List!S$6</f>
        <v>Ireland</v>
      </c>
      <c r="E97" s="25">
        <f>IF(List!$D$2&gt;=E$1,Other!E19,NA())</f>
        <v>55</v>
      </c>
      <c r="F97" s="25">
        <f>IF(List!$D$2&gt;=F$1,Other!F19,NA())</f>
        <v>76</v>
      </c>
      <c r="G97" s="25">
        <f>IF(List!$D$2&gt;=G$1,Other!G19,NA())</f>
        <v>38</v>
      </c>
      <c r="H97" s="25">
        <f>IF(List!$D$2&gt;=H$1,Other!H19,NA())</f>
        <v>52</v>
      </c>
      <c r="I97" s="25">
        <f>IF(List!$D$2&gt;=I$1,Other!I19,NA())</f>
        <v>33</v>
      </c>
      <c r="J97" s="25">
        <f>IF(List!$D$2&gt;=J$1,Other!J19,NA())</f>
        <v>25</v>
      </c>
      <c r="K97" s="25">
        <f>IF(List!$D$2&gt;=K$1,Other!K19,NA())</f>
        <v>40</v>
      </c>
      <c r="L97" s="25">
        <f>IF(List!$D$2&gt;=L$1,Other!L19,NA())</f>
        <v>33</v>
      </c>
      <c r="M97" s="25">
        <f>IF(List!$D$2&gt;=M$1,Other!M19,NA())</f>
        <v>55</v>
      </c>
      <c r="N97" s="25">
        <f>IF(List!$D$2&gt;=N$1,Other!N19,NA())</f>
        <v>45</v>
      </c>
      <c r="O97" s="25" t="e">
        <f>IF(List!$D$2&gt;=O$1,Other!O19,NA())</f>
        <v>#N/A</v>
      </c>
      <c r="P97" s="25" t="e">
        <f>IF(List!$D$2&gt;=P$1,Other!P19,NA())</f>
        <v>#N/A</v>
      </c>
      <c r="R97" s="29">
        <f ca="1">SUM(OFFSET(E97,,,,List!$D$2))</f>
        <v>452</v>
      </c>
      <c r="S97" s="26"/>
      <c r="T97" s="26"/>
    </row>
    <row r="98" spans="1:20" x14ac:dyDescent="0.25">
      <c r="A98" t="s">
        <v>19</v>
      </c>
      <c r="B98" s="16" t="s">
        <v>62</v>
      </c>
      <c r="C98" s="16" t="str">
        <f>List!$R$2</f>
        <v>Europe</v>
      </c>
      <c r="D98" s="5" t="str">
        <f>List!S$7</f>
        <v>Italy</v>
      </c>
      <c r="E98" s="25">
        <f>IF(List!$D$2&gt;=E$1,Other!E20,NA())</f>
        <v>74</v>
      </c>
      <c r="F98" s="25">
        <f>IF(List!$D$2&gt;=F$1,Other!F20,NA())</f>
        <v>73</v>
      </c>
      <c r="G98" s="25">
        <f>IF(List!$D$2&gt;=G$1,Other!G20,NA())</f>
        <v>46</v>
      </c>
      <c r="H98" s="25">
        <f>IF(List!$D$2&gt;=H$1,Other!H20,NA())</f>
        <v>46</v>
      </c>
      <c r="I98" s="25">
        <f>IF(List!$D$2&gt;=I$1,Other!I20,NA())</f>
        <v>40</v>
      </c>
      <c r="J98" s="25">
        <f>IF(List!$D$2&gt;=J$1,Other!J20,NA())</f>
        <v>52</v>
      </c>
      <c r="K98" s="25">
        <f>IF(List!$D$2&gt;=K$1,Other!K20,NA())</f>
        <v>36</v>
      </c>
      <c r="L98" s="25">
        <f>IF(List!$D$2&gt;=L$1,Other!L20,NA())</f>
        <v>44</v>
      </c>
      <c r="M98" s="25">
        <f>IF(List!$D$2&gt;=M$1,Other!M20,NA())</f>
        <v>29</v>
      </c>
      <c r="N98" s="25">
        <f>IF(List!$D$2&gt;=N$1,Other!N20,NA())</f>
        <v>26</v>
      </c>
      <c r="O98" s="25" t="e">
        <f>IF(List!$D$2&gt;=O$1,Other!O20,NA())</f>
        <v>#N/A</v>
      </c>
      <c r="P98" s="25" t="e">
        <f>IF(List!$D$2&gt;=P$1,Other!P20,NA())</f>
        <v>#N/A</v>
      </c>
      <c r="R98" s="29">
        <f ca="1">SUM(OFFSET(E98,,,,List!$D$2))</f>
        <v>466</v>
      </c>
      <c r="S98" s="26"/>
      <c r="T98" s="26"/>
    </row>
    <row r="99" spans="1:20" x14ac:dyDescent="0.25">
      <c r="A99" t="s">
        <v>19</v>
      </c>
      <c r="B99" s="16" t="s">
        <v>62</v>
      </c>
      <c r="C99" s="16" t="str">
        <f>List!$R$2</f>
        <v>Europe</v>
      </c>
      <c r="D99" s="5" t="str">
        <f>List!S$8</f>
        <v>Portugal</v>
      </c>
      <c r="E99" s="25">
        <f>IF(List!$D$2&gt;=E$1,Other!E21,NA())</f>
        <v>79</v>
      </c>
      <c r="F99" s="25">
        <f>IF(List!$D$2&gt;=F$1,Other!F21,NA())</f>
        <v>39</v>
      </c>
      <c r="G99" s="25">
        <f>IF(List!$D$2&gt;=G$1,Other!G21,NA())</f>
        <v>64</v>
      </c>
      <c r="H99" s="25">
        <f>IF(List!$D$2&gt;=H$1,Other!H21,NA())</f>
        <v>37</v>
      </c>
      <c r="I99" s="25">
        <f>IF(List!$D$2&gt;=I$1,Other!I21,NA())</f>
        <v>28</v>
      </c>
      <c r="J99" s="25">
        <f>IF(List!$D$2&gt;=J$1,Other!J21,NA())</f>
        <v>39</v>
      </c>
      <c r="K99" s="25">
        <f>IF(List!$D$2&gt;=K$1,Other!K21,NA())</f>
        <v>26</v>
      </c>
      <c r="L99" s="25">
        <f>IF(List!$D$2&gt;=L$1,Other!L21,NA())</f>
        <v>54</v>
      </c>
      <c r="M99" s="25">
        <f>IF(List!$D$2&gt;=M$1,Other!M21,NA())</f>
        <v>30</v>
      </c>
      <c r="N99" s="25">
        <f>IF(List!$D$2&gt;=N$1,Other!N21,NA())</f>
        <v>44</v>
      </c>
      <c r="O99" s="25" t="e">
        <f>IF(List!$D$2&gt;=O$1,Other!O21,NA())</f>
        <v>#N/A</v>
      </c>
      <c r="P99" s="25" t="e">
        <f>IF(List!$D$2&gt;=P$1,Other!P21,NA())</f>
        <v>#N/A</v>
      </c>
      <c r="R99" s="29">
        <f ca="1">SUM(OFFSET(E99,,,,List!$D$2))</f>
        <v>440</v>
      </c>
      <c r="S99" s="26"/>
      <c r="T99" s="26"/>
    </row>
    <row r="100" spans="1:20" x14ac:dyDescent="0.25">
      <c r="A100" t="s">
        <v>19</v>
      </c>
      <c r="B100" s="16" t="s">
        <v>62</v>
      </c>
      <c r="C100" s="16" t="str">
        <f>List!$R$2</f>
        <v>Europe</v>
      </c>
      <c r="D100" s="5" t="str">
        <f>List!S$9</f>
        <v>Scotland</v>
      </c>
      <c r="E100" s="25">
        <f>IF(List!$D$2&gt;=E$1,Other!E22,NA())</f>
        <v>62</v>
      </c>
      <c r="F100" s="25">
        <f>IF(List!$D$2&gt;=F$1,Other!F22,NA())</f>
        <v>62</v>
      </c>
      <c r="G100" s="25">
        <f>IF(List!$D$2&gt;=G$1,Other!G22,NA())</f>
        <v>75</v>
      </c>
      <c r="H100" s="25">
        <f>IF(List!$D$2&gt;=H$1,Other!H22,NA())</f>
        <v>45</v>
      </c>
      <c r="I100" s="25">
        <f>IF(List!$D$2&gt;=I$1,Other!I22,NA())</f>
        <v>53</v>
      </c>
      <c r="J100" s="25">
        <f>IF(List!$D$2&gt;=J$1,Other!J22,NA())</f>
        <v>25</v>
      </c>
      <c r="K100" s="25">
        <f>IF(List!$D$2&gt;=K$1,Other!K22,NA())</f>
        <v>42</v>
      </c>
      <c r="L100" s="25">
        <f>IF(List!$D$2&gt;=L$1,Other!L22,NA())</f>
        <v>41</v>
      </c>
      <c r="M100" s="25">
        <f>IF(List!$D$2&gt;=M$1,Other!M22,NA())</f>
        <v>53</v>
      </c>
      <c r="N100" s="25">
        <f>IF(List!$D$2&gt;=N$1,Other!N22,NA())</f>
        <v>52</v>
      </c>
      <c r="O100" s="25" t="e">
        <f>IF(List!$D$2&gt;=O$1,Other!O22,NA())</f>
        <v>#N/A</v>
      </c>
      <c r="P100" s="25" t="e">
        <f>IF(List!$D$2&gt;=P$1,Other!P22,NA())</f>
        <v>#N/A</v>
      </c>
      <c r="R100" s="29">
        <f ca="1">SUM(OFFSET(E100,,,,List!$D$2))</f>
        <v>510</v>
      </c>
    </row>
    <row r="101" spans="1:20" x14ac:dyDescent="0.25">
      <c r="A101" t="s">
        <v>19</v>
      </c>
      <c r="B101" s="16" t="s">
        <v>62</v>
      </c>
      <c r="C101" s="16" t="str">
        <f>List!$R$2</f>
        <v>Europe</v>
      </c>
      <c r="D101" s="5" t="str">
        <f>List!S$10</f>
        <v>Spain</v>
      </c>
      <c r="E101" s="25">
        <f>IF(List!$D$2&gt;=E$1,Other!E23,NA())</f>
        <v>57</v>
      </c>
      <c r="F101" s="25">
        <f>IF(List!$D$2&gt;=F$1,Other!F23,NA())</f>
        <v>67</v>
      </c>
      <c r="G101" s="25">
        <f>IF(List!$D$2&gt;=G$1,Other!G23,NA())</f>
        <v>51</v>
      </c>
      <c r="H101" s="25">
        <f>IF(List!$D$2&gt;=H$1,Other!H23,NA())</f>
        <v>40</v>
      </c>
      <c r="I101" s="25">
        <f>IF(List!$D$2&gt;=I$1,Other!I23,NA())</f>
        <v>48</v>
      </c>
      <c r="J101" s="25">
        <f>IF(List!$D$2&gt;=J$1,Other!J23,NA())</f>
        <v>36</v>
      </c>
      <c r="K101" s="25">
        <f>IF(List!$D$2&gt;=K$1,Other!K23,NA())</f>
        <v>55</v>
      </c>
      <c r="L101" s="25">
        <f>IF(List!$D$2&gt;=L$1,Other!L23,NA())</f>
        <v>48</v>
      </c>
      <c r="M101" s="25">
        <f>IF(List!$D$2&gt;=M$1,Other!M23,NA())</f>
        <v>44</v>
      </c>
      <c r="N101" s="25">
        <f>IF(List!$D$2&gt;=N$1,Other!N23,NA())</f>
        <v>50</v>
      </c>
      <c r="O101" s="25" t="e">
        <f>IF(List!$D$2&gt;=O$1,Other!O23,NA())</f>
        <v>#N/A</v>
      </c>
      <c r="P101" s="25" t="e">
        <f>IF(List!$D$2&gt;=P$1,Other!P23,NA())</f>
        <v>#N/A</v>
      </c>
      <c r="R101" s="29">
        <f ca="1">SUM(OFFSET(E101,,,,List!$D$2))</f>
        <v>496</v>
      </c>
    </row>
    <row r="102" spans="1:20" x14ac:dyDescent="0.25">
      <c r="A102" t="s">
        <v>19</v>
      </c>
      <c r="B102" s="16" t="s">
        <v>62</v>
      </c>
      <c r="C102" s="16" t="str">
        <f>List!$R$2</f>
        <v>Europe</v>
      </c>
      <c r="D102" s="5" t="str">
        <f>List!S$11</f>
        <v>Wales</v>
      </c>
      <c r="E102" s="25">
        <f>IF(List!$D$2&gt;=E$1,Other!E24,NA())</f>
        <v>61</v>
      </c>
      <c r="F102" s="25">
        <f>IF(List!$D$2&gt;=F$1,Other!F24,NA())</f>
        <v>44</v>
      </c>
      <c r="G102" s="25">
        <f>IF(List!$D$2&gt;=G$1,Other!G24,NA())</f>
        <v>50</v>
      </c>
      <c r="H102" s="25">
        <f>IF(List!$D$2&gt;=H$1,Other!H24,NA())</f>
        <v>54</v>
      </c>
      <c r="I102" s="25">
        <f>IF(List!$D$2&gt;=I$1,Other!I24,NA())</f>
        <v>44</v>
      </c>
      <c r="J102" s="25">
        <f>IF(List!$D$2&gt;=J$1,Other!J24,NA())</f>
        <v>36</v>
      </c>
      <c r="K102" s="25">
        <f>IF(List!$D$2&gt;=K$1,Other!K24,NA())</f>
        <v>36</v>
      </c>
      <c r="L102" s="25">
        <f>IF(List!$D$2&gt;=L$1,Other!L24,NA())</f>
        <v>51</v>
      </c>
      <c r="M102" s="25">
        <f>IF(List!$D$2&gt;=M$1,Other!M24,NA())</f>
        <v>25</v>
      </c>
      <c r="N102" s="25">
        <f>IF(List!$D$2&gt;=N$1,Other!N24,NA())</f>
        <v>48</v>
      </c>
      <c r="O102" s="25" t="e">
        <f>IF(List!$D$2&gt;=O$1,Other!O24,NA())</f>
        <v>#N/A</v>
      </c>
      <c r="P102" s="25" t="e">
        <f>IF(List!$D$2&gt;=P$1,Other!P24,NA())</f>
        <v>#N/A</v>
      </c>
      <c r="R102" s="29">
        <f ca="1">SUM(OFFSET(E102,,,,List!$D$2))</f>
        <v>449</v>
      </c>
    </row>
    <row r="103" spans="1:20" x14ac:dyDescent="0.25">
      <c r="B103" s="16"/>
      <c r="D103"/>
      <c r="E103" s="1"/>
      <c r="F103" s="1"/>
      <c r="G103" s="1"/>
      <c r="H103" s="1"/>
      <c r="I103" s="1"/>
      <c r="J103" s="1"/>
      <c r="K103" s="1"/>
      <c r="L103" s="1"/>
      <c r="M103" s="1"/>
      <c r="N103" s="1"/>
      <c r="O103" s="1"/>
      <c r="P103" s="1"/>
      <c r="R103" s="1"/>
    </row>
    <row r="104" spans="1:20" x14ac:dyDescent="0.25">
      <c r="B104" s="16"/>
    </row>
    <row r="105" spans="1:20" x14ac:dyDescent="0.25">
      <c r="A105" s="17" t="s">
        <v>41</v>
      </c>
      <c r="B105" s="17" t="s">
        <v>54</v>
      </c>
      <c r="C105" s="17" t="s">
        <v>55</v>
      </c>
      <c r="D105" s="17" t="s">
        <v>128</v>
      </c>
      <c r="E105" s="10" t="s">
        <v>42</v>
      </c>
      <c r="F105" s="10" t="s">
        <v>43</v>
      </c>
      <c r="G105" s="10" t="s">
        <v>44</v>
      </c>
      <c r="H105" s="10" t="s">
        <v>45</v>
      </c>
      <c r="I105" s="10" t="s">
        <v>46</v>
      </c>
      <c r="J105" s="10" t="s">
        <v>47</v>
      </c>
      <c r="K105" s="10" t="s">
        <v>48</v>
      </c>
      <c r="L105" s="10" t="s">
        <v>49</v>
      </c>
      <c r="M105" s="10" t="s">
        <v>50</v>
      </c>
      <c r="N105" s="10" t="s">
        <v>51</v>
      </c>
      <c r="O105" s="10" t="s">
        <v>6</v>
      </c>
      <c r="P105" s="10" t="s">
        <v>52</v>
      </c>
      <c r="Q105" s="47" t="s">
        <v>15</v>
      </c>
      <c r="R105" s="10" t="s">
        <v>40</v>
      </c>
    </row>
    <row r="106" spans="1:20" x14ac:dyDescent="0.25">
      <c r="A106" t="s">
        <v>20</v>
      </c>
      <c r="B106" s="5" t="s">
        <v>1</v>
      </c>
      <c r="C106" s="16" t="str">
        <f>List!$R$2</f>
        <v>Europe</v>
      </c>
      <c r="D106" s="5" t="str">
        <f>List!S$2</f>
        <v>England</v>
      </c>
      <c r="E106" s="3">
        <f>IF(List!$D$2&gt;=E$1,SUMIFS(Other!E$97:E$142,Other!$A$97:$A$142,$A106,Other!$B$97:$B$142,$B106,Other!$D$97:$D$142,$D106),NA())</f>
        <v>0.94</v>
      </c>
      <c r="F106" s="3">
        <f>IF(List!$D$2&gt;=F$1,SUMIFS(Other!F$97:F$142,Other!$A$97:$A$142,$A106,Other!$B$97:$B$142,$B106,Other!$D$97:$D$142,$D106),NA())</f>
        <v>0.76</v>
      </c>
      <c r="G106" s="3">
        <f>IF(List!$D$2&gt;=G$1,SUMIFS(Other!G$97:G$142,Other!$A$97:$A$142,$A106,Other!$B$97:$B$142,$B106,Other!$D$97:$D$142,$D106),NA())</f>
        <v>0.84</v>
      </c>
      <c r="H106" s="3">
        <f>IF(List!$D$2&gt;=H$1,SUMIFS(Other!H$97:H$142,Other!$A$97:$A$142,$A106,Other!$B$97:$B$142,$B106,Other!$D$97:$D$142,$D106),NA())</f>
        <v>0.65</v>
      </c>
      <c r="I106" s="3">
        <f>IF(List!$D$2&gt;=I$1,SUMIFS(Other!I$97:I$142,Other!$A$97:$A$142,$A106,Other!$B$97:$B$142,$B106,Other!$D$97:$D$142,$D106),NA())</f>
        <v>0.71</v>
      </c>
      <c r="J106" s="3">
        <f>IF(List!$D$2&gt;=J$1,SUMIFS(Other!J$97:J$142,Other!$A$97:$A$142,$A106,Other!$B$97:$B$142,$B106,Other!$D$97:$D$142,$D106),NA())</f>
        <v>0.67</v>
      </c>
      <c r="K106" s="3">
        <f>IF(List!$D$2&gt;=K$1,SUMIFS(Other!K$97:K$142,Other!$A$97:$A$142,$A106,Other!$B$97:$B$142,$B106,Other!$D$97:$D$142,$D106),NA())</f>
        <v>0.74</v>
      </c>
      <c r="L106" s="3">
        <f>IF(List!$D$2&gt;=L$1,SUMIFS(Other!L$97:L$142,Other!$A$97:$A$142,$A106,Other!$B$97:$B$142,$B106,Other!$D$97:$D$142,$D106),NA())</f>
        <v>0.77</v>
      </c>
      <c r="M106" s="3">
        <f>IF(List!$D$2&gt;=M$1,SUMIFS(Other!M$97:M$142,Other!$A$97:$A$142,$A106,Other!$B$97:$B$142,$B106,Other!$D$97:$D$142,$D106),NA())</f>
        <v>0.67</v>
      </c>
      <c r="N106" s="3">
        <f>IF(List!$D$2&gt;=N$1,SUMIFS(Other!N$97:N$142,Other!$A$97:$A$142,$A106,Other!$B$97:$B$142,$B106,Other!$D$97:$D$142,$D106),NA())</f>
        <v>0.7</v>
      </c>
      <c r="O106" s="3" t="e">
        <f>IF(List!$D$2&gt;=O$1,SUMIFS(Other!O$97:O$142,Other!$A$97:$A$142,$A106,Other!$B$97:$B$142,$B106,Other!$D$97:$D$142,$D106),NA())</f>
        <v>#N/A</v>
      </c>
      <c r="P106" s="3" t="e">
        <f>IF(List!$D$2&gt;=P$1,SUMIFS(Other!P$97:P$142,Other!$A$97:$A$142,$A106,Other!$B$97:$B$142,$B106,Other!$D$97:$D$142,$D106),NA())</f>
        <v>#N/A</v>
      </c>
      <c r="R106" s="55">
        <f>INDEX(E106:P106,,List!$D$2)</f>
        <v>0.7</v>
      </c>
    </row>
    <row r="107" spans="1:20" x14ac:dyDescent="0.25">
      <c r="A107" t="s">
        <v>20</v>
      </c>
      <c r="B107" s="5" t="s">
        <v>1</v>
      </c>
      <c r="C107" s="16" t="str">
        <f>List!$R$2</f>
        <v>Europe</v>
      </c>
      <c r="D107" s="5" t="str">
        <f>List!S$3</f>
        <v>France</v>
      </c>
      <c r="E107" s="3">
        <f>IF(List!$D$2&gt;=E$1,SUMIFS(Other!E$97:E$142,Other!$A$97:$A$142,$A107,Other!$B$97:$B$142,$B107,Other!$D$97:$D$142,$D107),NA())</f>
        <v>0.68</v>
      </c>
      <c r="F107" s="3">
        <f>IF(List!$D$2&gt;=F$1,SUMIFS(Other!F$97:F$142,Other!$A$97:$A$142,$A107,Other!$B$97:$B$142,$B107,Other!$D$97:$D$142,$D107),NA())</f>
        <v>0.73</v>
      </c>
      <c r="G107" s="3">
        <f>IF(List!$D$2&gt;=G$1,SUMIFS(Other!G$97:G$142,Other!$A$97:$A$142,$A107,Other!$B$97:$B$142,$B107,Other!$D$97:$D$142,$D107),NA())</f>
        <v>0.71</v>
      </c>
      <c r="H107" s="3">
        <f>IF(List!$D$2&gt;=H$1,SUMIFS(Other!H$97:H$142,Other!$A$97:$A$142,$A107,Other!$B$97:$B$142,$B107,Other!$D$97:$D$142,$D107),NA())</f>
        <v>0.71</v>
      </c>
      <c r="I107" s="3">
        <f>IF(List!$D$2&gt;=I$1,SUMIFS(Other!I$97:I$142,Other!$A$97:$A$142,$A107,Other!$B$97:$B$142,$B107,Other!$D$97:$D$142,$D107),NA())</f>
        <v>0.7</v>
      </c>
      <c r="J107" s="3">
        <f>IF(List!$D$2&gt;=J$1,SUMIFS(Other!J$97:J$142,Other!$A$97:$A$142,$A107,Other!$B$97:$B$142,$B107,Other!$D$97:$D$142,$D107),NA())</f>
        <v>0.91</v>
      </c>
      <c r="K107" s="3">
        <f>IF(List!$D$2&gt;=K$1,SUMIFS(Other!K$97:K$142,Other!$A$97:$A$142,$A107,Other!$B$97:$B$142,$B107,Other!$D$97:$D$142,$D107),NA())</f>
        <v>0.66</v>
      </c>
      <c r="L107" s="3">
        <f>IF(List!$D$2&gt;=L$1,SUMIFS(Other!L$97:L$142,Other!$A$97:$A$142,$A107,Other!$B$97:$B$142,$B107,Other!$D$97:$D$142,$D107),NA())</f>
        <v>0.88</v>
      </c>
      <c r="M107" s="3">
        <f>IF(List!$D$2&gt;=M$1,SUMIFS(Other!M$97:M$142,Other!$A$97:$A$142,$A107,Other!$B$97:$B$142,$B107,Other!$D$97:$D$142,$D107),NA())</f>
        <v>0.72</v>
      </c>
      <c r="N107" s="3">
        <f>IF(List!$D$2&gt;=N$1,SUMIFS(Other!N$97:N$142,Other!$A$97:$A$142,$A107,Other!$B$97:$B$142,$B107,Other!$D$97:$D$142,$D107),NA())</f>
        <v>0.73</v>
      </c>
      <c r="O107" s="3" t="e">
        <f>IF(List!$D$2&gt;=O$1,SUMIFS(Other!O$97:O$142,Other!$A$97:$A$142,$A107,Other!$B$97:$B$142,$B107,Other!$D$97:$D$142,$D107),NA())</f>
        <v>#N/A</v>
      </c>
      <c r="P107" s="3" t="e">
        <f>IF(List!$D$2&gt;=P$1,SUMIFS(Other!P$97:P$142,Other!$A$97:$A$142,$A107,Other!$B$97:$B$142,$B107,Other!$D$97:$D$142,$D107),NA())</f>
        <v>#N/A</v>
      </c>
      <c r="R107" s="55">
        <f>INDEX(E107:P107,,List!$D$2)</f>
        <v>0.73</v>
      </c>
    </row>
    <row r="108" spans="1:20" x14ac:dyDescent="0.25">
      <c r="A108" t="s">
        <v>20</v>
      </c>
      <c r="B108" s="5" t="s">
        <v>1</v>
      </c>
      <c r="C108" s="16" t="str">
        <f>List!$R$2</f>
        <v>Europe</v>
      </c>
      <c r="D108" s="5" t="str">
        <f>List!S$4</f>
        <v>Germany</v>
      </c>
      <c r="E108" s="3">
        <f>IF(List!$D$2&gt;=E$1,SUMIFS(Other!E$97:E$142,Other!$A$97:$A$142,$A108,Other!$B$97:$B$142,$B108,Other!$D$97:$D$142,$D108),NA())</f>
        <v>0.67</v>
      </c>
      <c r="F108" s="3">
        <f>IF(List!$D$2&gt;=F$1,SUMIFS(Other!F$97:F$142,Other!$A$97:$A$142,$A108,Other!$B$97:$B$142,$B108,Other!$D$97:$D$142,$D108),NA())</f>
        <v>0.72</v>
      </c>
      <c r="G108" s="3">
        <f>IF(List!$D$2&gt;=G$1,SUMIFS(Other!G$97:G$142,Other!$A$97:$A$142,$A108,Other!$B$97:$B$142,$B108,Other!$D$97:$D$142,$D108),NA())</f>
        <v>0.8</v>
      </c>
      <c r="H108" s="3">
        <f>IF(List!$D$2&gt;=H$1,SUMIFS(Other!H$97:H$142,Other!$A$97:$A$142,$A108,Other!$B$97:$B$142,$B108,Other!$D$97:$D$142,$D108),NA())</f>
        <v>0.79</v>
      </c>
      <c r="I108" s="3">
        <f>IF(List!$D$2&gt;=I$1,SUMIFS(Other!I$97:I$142,Other!$A$97:$A$142,$A108,Other!$B$97:$B$142,$B108,Other!$D$97:$D$142,$D108),NA())</f>
        <v>0.78</v>
      </c>
      <c r="J108" s="3">
        <f>IF(List!$D$2&gt;=J$1,SUMIFS(Other!J$97:J$142,Other!$A$97:$A$142,$A108,Other!$B$97:$B$142,$B108,Other!$D$97:$D$142,$D108),NA())</f>
        <v>0.85</v>
      </c>
      <c r="K108" s="3">
        <f>IF(List!$D$2&gt;=K$1,SUMIFS(Other!K$97:K$142,Other!$A$97:$A$142,$A108,Other!$B$97:$B$142,$B108,Other!$D$97:$D$142,$D108),NA())</f>
        <v>0.85</v>
      </c>
      <c r="L108" s="3">
        <f>IF(List!$D$2&gt;=L$1,SUMIFS(Other!L$97:L$142,Other!$A$97:$A$142,$A108,Other!$B$97:$B$142,$B108,Other!$D$97:$D$142,$D108),NA())</f>
        <v>0.73</v>
      </c>
      <c r="M108" s="3">
        <f>IF(List!$D$2&gt;=M$1,SUMIFS(Other!M$97:M$142,Other!$A$97:$A$142,$A108,Other!$B$97:$B$142,$B108,Other!$D$97:$D$142,$D108),NA())</f>
        <v>0.92</v>
      </c>
      <c r="N108" s="3">
        <f>IF(List!$D$2&gt;=N$1,SUMIFS(Other!N$97:N$142,Other!$A$97:$A$142,$A108,Other!$B$97:$B$142,$B108,Other!$D$97:$D$142,$D108),NA())</f>
        <v>0.77</v>
      </c>
      <c r="O108" s="3" t="e">
        <f>IF(List!$D$2&gt;=O$1,SUMIFS(Other!O$97:O$142,Other!$A$97:$A$142,$A108,Other!$B$97:$B$142,$B108,Other!$D$97:$D$142,$D108),NA())</f>
        <v>#N/A</v>
      </c>
      <c r="P108" s="3" t="e">
        <f>IF(List!$D$2&gt;=P$1,SUMIFS(Other!P$97:P$142,Other!$A$97:$A$142,$A108,Other!$B$97:$B$142,$B108,Other!$D$97:$D$142,$D108),NA())</f>
        <v>#N/A</v>
      </c>
      <c r="R108" s="55">
        <f>INDEX(E108:P108,,List!$D$2)</f>
        <v>0.77</v>
      </c>
    </row>
    <row r="109" spans="1:20" x14ac:dyDescent="0.25">
      <c r="A109" t="s">
        <v>20</v>
      </c>
      <c r="B109" s="5" t="s">
        <v>1</v>
      </c>
      <c r="C109" s="16" t="str">
        <f>List!$R$2</f>
        <v>Europe</v>
      </c>
      <c r="D109" s="5" t="str">
        <f>List!S$5</f>
        <v>Greece</v>
      </c>
      <c r="E109" s="3">
        <f>IF(List!$D$2&gt;=E$1,SUMIFS(Other!E$97:E$142,Other!$A$97:$A$142,$A109,Other!$B$97:$B$142,$B109,Other!$D$97:$D$142,$D109),NA())</f>
        <v>0.93</v>
      </c>
      <c r="F109" s="3">
        <f>IF(List!$D$2&gt;=F$1,SUMIFS(Other!F$97:F$142,Other!$A$97:$A$142,$A109,Other!$B$97:$B$142,$B109,Other!$D$97:$D$142,$D109),NA())</f>
        <v>0.83</v>
      </c>
      <c r="G109" s="3">
        <f>IF(List!$D$2&gt;=G$1,SUMIFS(Other!G$97:G$142,Other!$A$97:$A$142,$A109,Other!$B$97:$B$142,$B109,Other!$D$97:$D$142,$D109),NA())</f>
        <v>0.94</v>
      </c>
      <c r="H109" s="3">
        <f>IF(List!$D$2&gt;=H$1,SUMIFS(Other!H$97:H$142,Other!$A$97:$A$142,$A109,Other!$B$97:$B$142,$B109,Other!$D$97:$D$142,$D109),NA())</f>
        <v>0.95</v>
      </c>
      <c r="I109" s="3">
        <f>IF(List!$D$2&gt;=I$1,SUMIFS(Other!I$97:I$142,Other!$A$97:$A$142,$A109,Other!$B$97:$B$142,$B109,Other!$D$97:$D$142,$D109),NA())</f>
        <v>0.92</v>
      </c>
      <c r="J109" s="3">
        <f>IF(List!$D$2&gt;=J$1,SUMIFS(Other!J$97:J$142,Other!$A$97:$A$142,$A109,Other!$B$97:$B$142,$B109,Other!$D$97:$D$142,$D109),NA())</f>
        <v>0.87</v>
      </c>
      <c r="K109" s="3">
        <f>IF(List!$D$2&gt;=K$1,SUMIFS(Other!K$97:K$142,Other!$A$97:$A$142,$A109,Other!$B$97:$B$142,$B109,Other!$D$97:$D$142,$D109),NA())</f>
        <v>0.93</v>
      </c>
      <c r="L109" s="3">
        <f>IF(List!$D$2&gt;=L$1,SUMIFS(Other!L$97:L$142,Other!$A$97:$A$142,$A109,Other!$B$97:$B$142,$B109,Other!$D$97:$D$142,$D109),NA())</f>
        <v>0.78</v>
      </c>
      <c r="M109" s="3">
        <f>IF(List!$D$2&gt;=M$1,SUMIFS(Other!M$97:M$142,Other!$A$97:$A$142,$A109,Other!$B$97:$B$142,$B109,Other!$D$97:$D$142,$D109),NA())</f>
        <v>0.95</v>
      </c>
      <c r="N109" s="3">
        <f>IF(List!$D$2&gt;=N$1,SUMIFS(Other!N$97:N$142,Other!$A$97:$A$142,$A109,Other!$B$97:$B$142,$B109,Other!$D$97:$D$142,$D109),NA())</f>
        <v>0.76</v>
      </c>
      <c r="O109" s="3" t="e">
        <f>IF(List!$D$2&gt;=O$1,SUMIFS(Other!O$97:O$142,Other!$A$97:$A$142,$A109,Other!$B$97:$B$142,$B109,Other!$D$97:$D$142,$D109),NA())</f>
        <v>#N/A</v>
      </c>
      <c r="P109" s="3" t="e">
        <f>IF(List!$D$2&gt;=P$1,SUMIFS(Other!P$97:P$142,Other!$A$97:$A$142,$A109,Other!$B$97:$B$142,$B109,Other!$D$97:$D$142,$D109),NA())</f>
        <v>#N/A</v>
      </c>
      <c r="R109" s="55">
        <f>INDEX(E109:P109,,List!$D$2)</f>
        <v>0.76</v>
      </c>
    </row>
    <row r="110" spans="1:20" x14ac:dyDescent="0.25">
      <c r="A110" t="s">
        <v>20</v>
      </c>
      <c r="B110" s="5" t="s">
        <v>1</v>
      </c>
      <c r="C110" s="16" t="str">
        <f>List!$R$2</f>
        <v>Europe</v>
      </c>
      <c r="D110" s="5" t="str">
        <f>List!S$6</f>
        <v>Ireland</v>
      </c>
      <c r="E110" s="3">
        <f>IF(List!$D$2&gt;=E$1,SUMIFS(Other!E$97:E$142,Other!$A$97:$A$142,$A110,Other!$B$97:$B$142,$B110,Other!$D$97:$D$142,$D110),NA())</f>
        <v>0.71</v>
      </c>
      <c r="F110" s="3">
        <f>IF(List!$D$2&gt;=F$1,SUMIFS(Other!F$97:F$142,Other!$A$97:$A$142,$A110,Other!$B$97:$B$142,$B110,Other!$D$97:$D$142,$D110),NA())</f>
        <v>0.71</v>
      </c>
      <c r="G110" s="3">
        <f>IF(List!$D$2&gt;=G$1,SUMIFS(Other!G$97:G$142,Other!$A$97:$A$142,$A110,Other!$B$97:$B$142,$B110,Other!$D$97:$D$142,$D110),NA())</f>
        <v>0.84</v>
      </c>
      <c r="H110" s="3">
        <f>IF(List!$D$2&gt;=H$1,SUMIFS(Other!H$97:H$142,Other!$A$97:$A$142,$A110,Other!$B$97:$B$142,$B110,Other!$D$97:$D$142,$D110),NA())</f>
        <v>0.72</v>
      </c>
      <c r="I110" s="3">
        <f>IF(List!$D$2&gt;=I$1,SUMIFS(Other!I$97:I$142,Other!$A$97:$A$142,$A110,Other!$B$97:$B$142,$B110,Other!$D$97:$D$142,$D110),NA())</f>
        <v>0.81</v>
      </c>
      <c r="J110" s="3">
        <f>IF(List!$D$2&gt;=J$1,SUMIFS(Other!J$97:J$142,Other!$A$97:$A$142,$A110,Other!$B$97:$B$142,$B110,Other!$D$97:$D$142,$D110),NA())</f>
        <v>0.8</v>
      </c>
      <c r="K110" s="3">
        <f>IF(List!$D$2&gt;=K$1,SUMIFS(Other!K$97:K$142,Other!$A$97:$A$142,$A110,Other!$B$97:$B$142,$B110,Other!$D$97:$D$142,$D110),NA())</f>
        <v>0.68</v>
      </c>
      <c r="L110" s="3">
        <f>IF(List!$D$2&gt;=L$1,SUMIFS(Other!L$97:L$142,Other!$A$97:$A$142,$A110,Other!$B$97:$B$142,$B110,Other!$D$97:$D$142,$D110),NA())</f>
        <v>0.79</v>
      </c>
      <c r="M110" s="3">
        <f>IF(List!$D$2&gt;=M$1,SUMIFS(Other!M$97:M$142,Other!$A$97:$A$142,$A110,Other!$B$97:$B$142,$B110,Other!$D$97:$D$142,$D110),NA())</f>
        <v>0.8</v>
      </c>
      <c r="N110" s="3">
        <f>IF(List!$D$2&gt;=N$1,SUMIFS(Other!N$97:N$142,Other!$A$97:$A$142,$A110,Other!$B$97:$B$142,$B110,Other!$D$97:$D$142,$D110),NA())</f>
        <v>0.78</v>
      </c>
      <c r="O110" s="3" t="e">
        <f>IF(List!$D$2&gt;=O$1,SUMIFS(Other!O$97:O$142,Other!$A$97:$A$142,$A110,Other!$B$97:$B$142,$B110,Other!$D$97:$D$142,$D110),NA())</f>
        <v>#N/A</v>
      </c>
      <c r="P110" s="3" t="e">
        <f>IF(List!$D$2&gt;=P$1,SUMIFS(Other!P$97:P$142,Other!$A$97:$A$142,$A110,Other!$B$97:$B$142,$B110,Other!$D$97:$D$142,$D110),NA())</f>
        <v>#N/A</v>
      </c>
      <c r="R110" s="55">
        <f>INDEX(E110:P110,,List!$D$2)</f>
        <v>0.78</v>
      </c>
    </row>
    <row r="111" spans="1:20" x14ac:dyDescent="0.25">
      <c r="A111" t="s">
        <v>20</v>
      </c>
      <c r="B111" s="5" t="s">
        <v>1</v>
      </c>
      <c r="C111" s="16" t="str">
        <f>List!$R$2</f>
        <v>Europe</v>
      </c>
      <c r="D111" s="5" t="str">
        <f>List!S$7</f>
        <v>Italy</v>
      </c>
      <c r="E111" s="3">
        <f>IF(List!$D$2&gt;=E$1,SUMIFS(Other!E$97:E$142,Other!$A$97:$A$142,$A111,Other!$B$97:$B$142,$B111,Other!$D$97:$D$142,$D111),NA())</f>
        <v>0.84</v>
      </c>
      <c r="F111" s="3">
        <f>IF(List!$D$2&gt;=F$1,SUMIFS(Other!F$97:F$142,Other!$A$97:$A$142,$A111,Other!$B$97:$B$142,$B111,Other!$D$97:$D$142,$D111),NA())</f>
        <v>0.77</v>
      </c>
      <c r="G111" s="3">
        <f>IF(List!$D$2&gt;=G$1,SUMIFS(Other!G$97:G$142,Other!$A$97:$A$142,$A111,Other!$B$97:$B$142,$B111,Other!$D$97:$D$142,$D111),NA())</f>
        <v>0.76</v>
      </c>
      <c r="H111" s="3">
        <f>IF(List!$D$2&gt;=H$1,SUMIFS(Other!H$97:H$142,Other!$A$97:$A$142,$A111,Other!$B$97:$B$142,$B111,Other!$D$97:$D$142,$D111),NA())</f>
        <v>0.76</v>
      </c>
      <c r="I111" s="3">
        <f>IF(List!$D$2&gt;=I$1,SUMIFS(Other!I$97:I$142,Other!$A$97:$A$142,$A111,Other!$B$97:$B$142,$B111,Other!$D$97:$D$142,$D111),NA())</f>
        <v>0.78</v>
      </c>
      <c r="J111" s="3">
        <f>IF(List!$D$2&gt;=J$1,SUMIFS(Other!J$97:J$142,Other!$A$97:$A$142,$A111,Other!$B$97:$B$142,$B111,Other!$D$97:$D$142,$D111),NA())</f>
        <v>0.81</v>
      </c>
      <c r="K111" s="3">
        <f>IF(List!$D$2&gt;=K$1,SUMIFS(Other!K$97:K$142,Other!$A$97:$A$142,$A111,Other!$B$97:$B$142,$B111,Other!$D$97:$D$142,$D111),NA())</f>
        <v>0.65</v>
      </c>
      <c r="L111" s="3">
        <f>IF(List!$D$2&gt;=L$1,SUMIFS(Other!L$97:L$142,Other!$A$97:$A$142,$A111,Other!$B$97:$B$142,$B111,Other!$D$97:$D$142,$D111),NA())</f>
        <v>0.81</v>
      </c>
      <c r="M111" s="3">
        <f>IF(List!$D$2&gt;=M$1,SUMIFS(Other!M$97:M$142,Other!$A$97:$A$142,$A111,Other!$B$97:$B$142,$B111,Other!$D$97:$D$142,$D111),NA())</f>
        <v>0.94</v>
      </c>
      <c r="N111" s="3">
        <f>IF(List!$D$2&gt;=N$1,SUMIFS(Other!N$97:N$142,Other!$A$97:$A$142,$A111,Other!$B$97:$B$142,$B111,Other!$D$97:$D$142,$D111),NA())</f>
        <v>0.94</v>
      </c>
      <c r="O111" s="3" t="e">
        <f>IF(List!$D$2&gt;=O$1,SUMIFS(Other!O$97:O$142,Other!$A$97:$A$142,$A111,Other!$B$97:$B$142,$B111,Other!$D$97:$D$142,$D111),NA())</f>
        <v>#N/A</v>
      </c>
      <c r="P111" s="3" t="e">
        <f>IF(List!$D$2&gt;=P$1,SUMIFS(Other!P$97:P$142,Other!$A$97:$A$142,$A111,Other!$B$97:$B$142,$B111,Other!$D$97:$D$142,$D111),NA())</f>
        <v>#N/A</v>
      </c>
      <c r="R111" s="55">
        <f>INDEX(E111:P111,,List!$D$2)</f>
        <v>0.94</v>
      </c>
    </row>
    <row r="112" spans="1:20" x14ac:dyDescent="0.25">
      <c r="A112" t="s">
        <v>20</v>
      </c>
      <c r="B112" s="5" t="s">
        <v>1</v>
      </c>
      <c r="C112" s="16" t="str">
        <f>List!$R$2</f>
        <v>Europe</v>
      </c>
      <c r="D112" s="5" t="str">
        <f>List!S$8</f>
        <v>Portugal</v>
      </c>
      <c r="E112" s="3">
        <f>IF(List!$D$2&gt;=E$1,SUMIFS(Other!E$97:E$142,Other!$A$97:$A$142,$A112,Other!$B$97:$B$142,$B112,Other!$D$97:$D$142,$D112),NA())</f>
        <v>0.86</v>
      </c>
      <c r="F112" s="3">
        <f>IF(List!$D$2&gt;=F$1,SUMIFS(Other!F$97:F$142,Other!$A$97:$A$142,$A112,Other!$B$97:$B$142,$B112,Other!$D$97:$D$142,$D112),NA())</f>
        <v>0.87</v>
      </c>
      <c r="G112" s="3">
        <f>IF(List!$D$2&gt;=G$1,SUMIFS(Other!G$97:G$142,Other!$A$97:$A$142,$A112,Other!$B$97:$B$142,$B112,Other!$D$97:$D$142,$D112),NA())</f>
        <v>0.93</v>
      </c>
      <c r="H112" s="3">
        <f>IF(List!$D$2&gt;=H$1,SUMIFS(Other!H$97:H$142,Other!$A$97:$A$142,$A112,Other!$B$97:$B$142,$B112,Other!$D$97:$D$142,$D112),NA())</f>
        <v>0.67</v>
      </c>
      <c r="I112" s="3">
        <f>IF(List!$D$2&gt;=I$1,SUMIFS(Other!I$97:I$142,Other!$A$97:$A$142,$A112,Other!$B$97:$B$142,$B112,Other!$D$97:$D$142,$D112),NA())</f>
        <v>0.72</v>
      </c>
      <c r="J112" s="3">
        <f>IF(List!$D$2&gt;=J$1,SUMIFS(Other!J$97:J$142,Other!$A$97:$A$142,$A112,Other!$B$97:$B$142,$B112,Other!$D$97:$D$142,$D112),NA())</f>
        <v>0.73</v>
      </c>
      <c r="K112" s="3">
        <f>IF(List!$D$2&gt;=K$1,SUMIFS(Other!K$97:K$142,Other!$A$97:$A$142,$A112,Other!$B$97:$B$142,$B112,Other!$D$97:$D$142,$D112),NA())</f>
        <v>0.87</v>
      </c>
      <c r="L112" s="3">
        <f>IF(List!$D$2&gt;=L$1,SUMIFS(Other!L$97:L$142,Other!$A$97:$A$142,$A112,Other!$B$97:$B$142,$B112,Other!$D$97:$D$142,$D112),NA())</f>
        <v>0.67</v>
      </c>
      <c r="M112" s="3">
        <f>IF(List!$D$2&gt;=M$1,SUMIFS(Other!M$97:M$142,Other!$A$97:$A$142,$A112,Other!$B$97:$B$142,$B112,Other!$D$97:$D$142,$D112),NA())</f>
        <v>0.78</v>
      </c>
      <c r="N112" s="3">
        <f>IF(List!$D$2&gt;=N$1,SUMIFS(Other!N$97:N$142,Other!$A$97:$A$142,$A112,Other!$B$97:$B$142,$B112,Other!$D$97:$D$142,$D112),NA())</f>
        <v>0.8</v>
      </c>
      <c r="O112" s="3" t="e">
        <f>IF(List!$D$2&gt;=O$1,SUMIFS(Other!O$97:O$142,Other!$A$97:$A$142,$A112,Other!$B$97:$B$142,$B112,Other!$D$97:$D$142,$D112),NA())</f>
        <v>#N/A</v>
      </c>
      <c r="P112" s="3" t="e">
        <f>IF(List!$D$2&gt;=P$1,SUMIFS(Other!P$97:P$142,Other!$A$97:$A$142,$A112,Other!$B$97:$B$142,$B112,Other!$D$97:$D$142,$D112),NA())</f>
        <v>#N/A</v>
      </c>
      <c r="R112" s="55">
        <f>INDEX(E112:P112,,List!$D$2)</f>
        <v>0.8</v>
      </c>
    </row>
    <row r="113" spans="1:18" x14ac:dyDescent="0.25">
      <c r="A113" t="s">
        <v>20</v>
      </c>
      <c r="B113" s="5" t="s">
        <v>1</v>
      </c>
      <c r="C113" s="16" t="str">
        <f>List!$R$2</f>
        <v>Europe</v>
      </c>
      <c r="D113" s="5" t="str">
        <f>List!S$9</f>
        <v>Scotland</v>
      </c>
      <c r="E113" s="3">
        <f>IF(List!$D$2&gt;=E$1,SUMIFS(Other!E$97:E$142,Other!$A$97:$A$142,$A113,Other!$B$97:$B$142,$B113,Other!$D$97:$D$142,$D113),NA())</f>
        <v>0.83</v>
      </c>
      <c r="F113" s="3">
        <f>IF(List!$D$2&gt;=F$1,SUMIFS(Other!F$97:F$142,Other!$A$97:$A$142,$A113,Other!$B$97:$B$142,$B113,Other!$D$97:$D$142,$D113),NA())</f>
        <v>0.67</v>
      </c>
      <c r="G113" s="3">
        <f>IF(List!$D$2&gt;=G$1,SUMIFS(Other!G$97:G$142,Other!$A$97:$A$142,$A113,Other!$B$97:$B$142,$B113,Other!$D$97:$D$142,$D113),NA())</f>
        <v>0.67</v>
      </c>
      <c r="H113" s="3">
        <f>IF(List!$D$2&gt;=H$1,SUMIFS(Other!H$97:H$142,Other!$A$97:$A$142,$A113,Other!$B$97:$B$142,$B113,Other!$D$97:$D$142,$D113),NA())</f>
        <v>0.67</v>
      </c>
      <c r="I113" s="3">
        <f>IF(List!$D$2&gt;=I$1,SUMIFS(Other!I$97:I$142,Other!$A$97:$A$142,$A113,Other!$B$97:$B$142,$B113,Other!$D$97:$D$142,$D113),NA())</f>
        <v>0.87</v>
      </c>
      <c r="J113" s="3">
        <f>IF(List!$D$2&gt;=J$1,SUMIFS(Other!J$97:J$142,Other!$A$97:$A$142,$A113,Other!$B$97:$B$142,$B113,Other!$D$97:$D$142,$D113),NA())</f>
        <v>0.78</v>
      </c>
      <c r="K113" s="3">
        <f>IF(List!$D$2&gt;=K$1,SUMIFS(Other!K$97:K$142,Other!$A$97:$A$142,$A113,Other!$B$97:$B$142,$B113,Other!$D$97:$D$142,$D113),NA())</f>
        <v>0.83</v>
      </c>
      <c r="L113" s="3">
        <f>IF(List!$D$2&gt;=L$1,SUMIFS(Other!L$97:L$142,Other!$A$97:$A$142,$A113,Other!$B$97:$B$142,$B113,Other!$D$97:$D$142,$D113),NA())</f>
        <v>0.92</v>
      </c>
      <c r="M113" s="3">
        <f>IF(List!$D$2&gt;=M$1,SUMIFS(Other!M$97:M$142,Other!$A$97:$A$142,$A113,Other!$B$97:$B$142,$B113,Other!$D$97:$D$142,$D113),NA())</f>
        <v>0.93</v>
      </c>
      <c r="N113" s="3">
        <f>IF(List!$D$2&gt;=N$1,SUMIFS(Other!N$97:N$142,Other!$A$97:$A$142,$A113,Other!$B$97:$B$142,$B113,Other!$D$97:$D$142,$D113),NA())</f>
        <v>0.95</v>
      </c>
      <c r="O113" s="3" t="e">
        <f>IF(List!$D$2&gt;=O$1,SUMIFS(Other!O$97:O$142,Other!$A$97:$A$142,$A113,Other!$B$97:$B$142,$B113,Other!$D$97:$D$142,$D113),NA())</f>
        <v>#N/A</v>
      </c>
      <c r="P113" s="3" t="e">
        <f>IF(List!$D$2&gt;=P$1,SUMIFS(Other!P$97:P$142,Other!$A$97:$A$142,$A113,Other!$B$97:$B$142,$B113,Other!$D$97:$D$142,$D113),NA())</f>
        <v>#N/A</v>
      </c>
      <c r="R113" s="55">
        <f>INDEX(E113:P113,,List!$D$2)</f>
        <v>0.95</v>
      </c>
    </row>
    <row r="114" spans="1:18" x14ac:dyDescent="0.25">
      <c r="A114" t="s">
        <v>20</v>
      </c>
      <c r="B114" s="5" t="s">
        <v>1</v>
      </c>
      <c r="C114" s="16" t="str">
        <f>List!$R$2</f>
        <v>Europe</v>
      </c>
      <c r="D114" s="5" t="str">
        <f>List!S$10</f>
        <v>Spain</v>
      </c>
      <c r="E114" s="3">
        <f>IF(List!$D$2&gt;=E$1,SUMIFS(Other!E$97:E$142,Other!$A$97:$A$142,$A114,Other!$B$97:$B$142,$B114,Other!$D$97:$D$142,$D114),NA())</f>
        <v>0.83</v>
      </c>
      <c r="F114" s="3">
        <f>IF(List!$D$2&gt;=F$1,SUMIFS(Other!F$97:F$142,Other!$A$97:$A$142,$A114,Other!$B$97:$B$142,$B114,Other!$D$97:$D$142,$D114),NA())</f>
        <v>0.86</v>
      </c>
      <c r="G114" s="3">
        <f>IF(List!$D$2&gt;=G$1,SUMIFS(Other!G$97:G$142,Other!$A$97:$A$142,$A114,Other!$B$97:$B$142,$B114,Other!$D$97:$D$142,$D114),NA())</f>
        <v>0.95</v>
      </c>
      <c r="H114" s="3">
        <f>IF(List!$D$2&gt;=H$1,SUMIFS(Other!H$97:H$142,Other!$A$97:$A$142,$A114,Other!$B$97:$B$142,$B114,Other!$D$97:$D$142,$D114),NA())</f>
        <v>0.67</v>
      </c>
      <c r="I114" s="3">
        <f>IF(List!$D$2&gt;=I$1,SUMIFS(Other!I$97:I$142,Other!$A$97:$A$142,$A114,Other!$B$97:$B$142,$B114,Other!$D$97:$D$142,$D114),NA())</f>
        <v>0.81</v>
      </c>
      <c r="J114" s="3">
        <f>IF(List!$D$2&gt;=J$1,SUMIFS(Other!J$97:J$142,Other!$A$97:$A$142,$A114,Other!$B$97:$B$142,$B114,Other!$D$97:$D$142,$D114),NA())</f>
        <v>0.67</v>
      </c>
      <c r="K114" s="3">
        <f>IF(List!$D$2&gt;=K$1,SUMIFS(Other!K$97:K$142,Other!$A$97:$A$142,$A114,Other!$B$97:$B$142,$B114,Other!$D$97:$D$142,$D114),NA())</f>
        <v>0.7</v>
      </c>
      <c r="L114" s="3">
        <f>IF(List!$D$2&gt;=L$1,SUMIFS(Other!L$97:L$142,Other!$A$97:$A$142,$A114,Other!$B$97:$B$142,$B114,Other!$D$97:$D$142,$D114),NA())</f>
        <v>0.93</v>
      </c>
      <c r="M114" s="3">
        <f>IF(List!$D$2&gt;=M$1,SUMIFS(Other!M$97:M$142,Other!$A$97:$A$142,$A114,Other!$B$97:$B$142,$B114,Other!$D$97:$D$142,$D114),NA())</f>
        <v>0.89</v>
      </c>
      <c r="N114" s="3">
        <f>IF(List!$D$2&gt;=N$1,SUMIFS(Other!N$97:N$142,Other!$A$97:$A$142,$A114,Other!$B$97:$B$142,$B114,Other!$D$97:$D$142,$D114),NA())</f>
        <v>0.86</v>
      </c>
      <c r="O114" s="3" t="e">
        <f>IF(List!$D$2&gt;=O$1,SUMIFS(Other!O$97:O$142,Other!$A$97:$A$142,$A114,Other!$B$97:$B$142,$B114,Other!$D$97:$D$142,$D114),NA())</f>
        <v>#N/A</v>
      </c>
      <c r="P114" s="3" t="e">
        <f>IF(List!$D$2&gt;=P$1,SUMIFS(Other!P$97:P$142,Other!$A$97:$A$142,$A114,Other!$B$97:$B$142,$B114,Other!$D$97:$D$142,$D114),NA())</f>
        <v>#N/A</v>
      </c>
      <c r="R114" s="55">
        <f>INDEX(E114:P114,,List!$D$2)</f>
        <v>0.86</v>
      </c>
    </row>
    <row r="115" spans="1:18" x14ac:dyDescent="0.25">
      <c r="A115" t="s">
        <v>20</v>
      </c>
      <c r="B115" s="5" t="s">
        <v>1</v>
      </c>
      <c r="C115" s="16" t="str">
        <f>List!$R$2</f>
        <v>Europe</v>
      </c>
      <c r="D115" s="5" t="str">
        <f>List!S$11</f>
        <v>Wales</v>
      </c>
      <c r="E115" s="3">
        <f>IF(List!$D$2&gt;=E$1,SUMIFS(Other!E$97:E$142,Other!$A$97:$A$142,$A115,Other!$B$97:$B$142,$B115,Other!$D$97:$D$142,$D115),NA())</f>
        <v>0.76</v>
      </c>
      <c r="F115" s="3">
        <f>IF(List!$D$2&gt;=F$1,SUMIFS(Other!F$97:F$142,Other!$A$97:$A$142,$A115,Other!$B$97:$B$142,$B115,Other!$D$97:$D$142,$D115),NA())</f>
        <v>0.78</v>
      </c>
      <c r="G115" s="3">
        <f>IF(List!$D$2&gt;=G$1,SUMIFS(Other!G$97:G$142,Other!$A$97:$A$142,$A115,Other!$B$97:$B$142,$B115,Other!$D$97:$D$142,$D115),NA())</f>
        <v>0.65</v>
      </c>
      <c r="H115" s="3">
        <f>IF(List!$D$2&gt;=H$1,SUMIFS(Other!H$97:H$142,Other!$A$97:$A$142,$A115,Other!$B$97:$B$142,$B115,Other!$D$97:$D$142,$D115),NA())</f>
        <v>0.81</v>
      </c>
      <c r="I115" s="3">
        <f>IF(List!$D$2&gt;=I$1,SUMIFS(Other!I$97:I$142,Other!$A$97:$A$142,$A115,Other!$B$97:$B$142,$B115,Other!$D$97:$D$142,$D115),NA())</f>
        <v>0.94</v>
      </c>
      <c r="J115" s="3">
        <f>IF(List!$D$2&gt;=J$1,SUMIFS(Other!J$97:J$142,Other!$A$97:$A$142,$A115,Other!$B$97:$B$142,$B115,Other!$D$97:$D$142,$D115),NA())</f>
        <v>0.78</v>
      </c>
      <c r="K115" s="3">
        <f>IF(List!$D$2&gt;=K$1,SUMIFS(Other!K$97:K$142,Other!$A$97:$A$142,$A115,Other!$B$97:$B$142,$B115,Other!$D$97:$D$142,$D115),NA())</f>
        <v>0.69</v>
      </c>
      <c r="L115" s="3">
        <f>IF(List!$D$2&gt;=L$1,SUMIFS(Other!L$97:L$142,Other!$A$97:$A$142,$A115,Other!$B$97:$B$142,$B115,Other!$D$97:$D$142,$D115),NA())</f>
        <v>0.87</v>
      </c>
      <c r="M115" s="3">
        <f>IF(List!$D$2&gt;=M$1,SUMIFS(Other!M$97:M$142,Other!$A$97:$A$142,$A115,Other!$B$97:$B$142,$B115,Other!$D$97:$D$142,$D115),NA())</f>
        <v>0.69</v>
      </c>
      <c r="N115" s="3">
        <f>IF(List!$D$2&gt;=N$1,SUMIFS(Other!N$97:N$142,Other!$A$97:$A$142,$A115,Other!$B$97:$B$142,$B115,Other!$D$97:$D$142,$D115),NA())</f>
        <v>0.72</v>
      </c>
      <c r="O115" s="3" t="e">
        <f>IF(List!$D$2&gt;=O$1,SUMIFS(Other!O$97:O$142,Other!$A$97:$A$142,$A115,Other!$B$97:$B$142,$B115,Other!$D$97:$D$142,$D115),NA())</f>
        <v>#N/A</v>
      </c>
      <c r="P115" s="3" t="e">
        <f>IF(List!$D$2&gt;=P$1,SUMIFS(Other!P$97:P$142,Other!$A$97:$A$142,$A115,Other!$B$97:$B$142,$B115,Other!$D$97:$D$142,$D115),NA())</f>
        <v>#N/A</v>
      </c>
      <c r="R115" s="55">
        <f>INDEX(E115:P115,,List!$D$2)</f>
        <v>0.72</v>
      </c>
    </row>
    <row r="116" spans="1:18" x14ac:dyDescent="0.25">
      <c r="B116" s="16"/>
      <c r="D116" t="s">
        <v>61</v>
      </c>
      <c r="E116" s="3">
        <f>AVERAGE(E106:E115)</f>
        <v>0.80500000000000005</v>
      </c>
      <c r="F116" s="3">
        <f t="shared" ref="F116:P116" si="61">AVERAGE(F106:F115)</f>
        <v>0.77</v>
      </c>
      <c r="G116" s="3">
        <f t="shared" si="61"/>
        <v>0.80899999999999994</v>
      </c>
      <c r="H116" s="3">
        <f t="shared" si="61"/>
        <v>0.73999999999999988</v>
      </c>
      <c r="I116" s="3">
        <f t="shared" si="61"/>
        <v>0.80399999999999994</v>
      </c>
      <c r="J116" s="3">
        <f t="shared" si="61"/>
        <v>0.78700000000000014</v>
      </c>
      <c r="K116" s="3">
        <f t="shared" si="61"/>
        <v>0.76000000000000012</v>
      </c>
      <c r="L116" s="3">
        <f t="shared" si="61"/>
        <v>0.81499999999999984</v>
      </c>
      <c r="M116" s="3">
        <f t="shared" si="61"/>
        <v>0.82899999999999996</v>
      </c>
      <c r="N116" s="3">
        <f t="shared" si="61"/>
        <v>0.80099999999999993</v>
      </c>
      <c r="O116" s="3" t="e">
        <f t="shared" si="61"/>
        <v>#N/A</v>
      </c>
      <c r="P116" s="3" t="e">
        <f t="shared" si="61"/>
        <v>#N/A</v>
      </c>
      <c r="R116" s="55">
        <f>INDEX(E116:P116,,List!$D$2)</f>
        <v>0.80099999999999993</v>
      </c>
    </row>
    <row r="117" spans="1:18" x14ac:dyDescent="0.25">
      <c r="B117" s="16"/>
    </row>
    <row r="118" spans="1:18" x14ac:dyDescent="0.25">
      <c r="B118" s="16"/>
    </row>
    <row r="119" spans="1:18" x14ac:dyDescent="0.25">
      <c r="A119" s="17" t="s">
        <v>41</v>
      </c>
      <c r="B119" s="17" t="s">
        <v>54</v>
      </c>
      <c r="C119" s="17" t="s">
        <v>55</v>
      </c>
      <c r="D119" s="17" t="s">
        <v>128</v>
      </c>
      <c r="E119" s="14" t="s">
        <v>22</v>
      </c>
      <c r="F119" s="14" t="s">
        <v>23</v>
      </c>
      <c r="G119" s="14" t="s">
        <v>24</v>
      </c>
      <c r="H119" s="14" t="s">
        <v>25</v>
      </c>
      <c r="I119" s="14" t="s">
        <v>26</v>
      </c>
      <c r="J119" s="14" t="s">
        <v>27</v>
      </c>
      <c r="K119" s="14" t="s">
        <v>22</v>
      </c>
      <c r="L119" s="14" t="s">
        <v>28</v>
      </c>
      <c r="M119" s="14" t="s">
        <v>29</v>
      </c>
      <c r="N119" s="14" t="s">
        <v>23</v>
      </c>
      <c r="O119" s="14" t="s">
        <v>29</v>
      </c>
      <c r="P119" s="14" t="s">
        <v>22</v>
      </c>
      <c r="Q119" s="47" t="s">
        <v>15</v>
      </c>
    </row>
    <row r="120" spans="1:18" x14ac:dyDescent="0.25">
      <c r="B120" s="5" t="s">
        <v>16</v>
      </c>
      <c r="D120" s="5" t="s">
        <v>120</v>
      </c>
      <c r="E120" s="4">
        <f>IF(List!$D$2&gt;=E$1,Other!E146,NA())</f>
        <v>0.03</v>
      </c>
      <c r="F120" s="4">
        <f>IF(List!$D$2&gt;=F$1,Other!F146,NA())</f>
        <v>0.05</v>
      </c>
      <c r="G120" s="4">
        <f>IF(List!$D$2&gt;=G$1,Other!G146,NA())</f>
        <v>0.02</v>
      </c>
      <c r="H120" s="4">
        <f>IF(List!$D$2&gt;=H$1,Other!H146,NA())</f>
        <v>0.03</v>
      </c>
      <c r="I120" s="4">
        <f>IF(List!$D$2&gt;=I$1,Other!I146,NA())</f>
        <v>0.03</v>
      </c>
      <c r="J120" s="4">
        <f>IF(List!$D$2&gt;=J$1,Other!J146,NA())</f>
        <v>0.04</v>
      </c>
      <c r="K120" s="4">
        <f>IF(List!$D$2&gt;=K$1,Other!K146,NA())</f>
        <v>0.04</v>
      </c>
      <c r="L120" s="4">
        <f>IF(List!$D$2&gt;=L$1,Other!L146,NA())</f>
        <v>0.04</v>
      </c>
      <c r="M120" s="4">
        <f>IF(List!$D$2&gt;=M$1,Other!M146,NA())</f>
        <v>0.02</v>
      </c>
      <c r="N120" s="4">
        <f>IF(List!$D$2&gt;=N$1,Other!N146,NA())</f>
        <v>0.02</v>
      </c>
      <c r="O120" s="4" t="e">
        <f>IF(List!$D$2&gt;=O$1,Other!O146,NA())</f>
        <v>#N/A</v>
      </c>
      <c r="P120" s="4" t="e">
        <f>IF(List!$D$2&gt;=P$1,Other!P146,NA())</f>
        <v>#N/A</v>
      </c>
    </row>
    <row r="121" spans="1:18" x14ac:dyDescent="0.25">
      <c r="B121" s="5" t="s">
        <v>16</v>
      </c>
      <c r="D121" s="5" t="s">
        <v>120</v>
      </c>
      <c r="E121" s="4">
        <f>IF(List!$D$2&gt;=E$1,Other!E160,NA())*-1</f>
        <v>-0.06</v>
      </c>
      <c r="F121" s="4">
        <f>IF(List!$D$2&gt;=F$1,Other!F160,NA())*-1</f>
        <v>-0.03</v>
      </c>
      <c r="G121" s="4">
        <f>IF(List!$D$2&gt;=G$1,Other!G160,NA())*-1</f>
        <v>-7.0000000000000007E-2</v>
      </c>
      <c r="H121" s="4">
        <f>IF(List!$D$2&gt;=H$1,Other!H160,NA())*-1</f>
        <v>-0.06</v>
      </c>
      <c r="I121" s="4">
        <f>IF(List!$D$2&gt;=I$1,Other!I160,NA())*-1</f>
        <v>-0.03</v>
      </c>
      <c r="J121" s="4">
        <f>IF(List!$D$2&gt;=J$1,Other!J160,NA())*-1</f>
        <v>-0.06</v>
      </c>
      <c r="K121" s="4">
        <f>IF(List!$D$2&gt;=K$1,Other!K160,NA())*-1</f>
        <v>-0.04</v>
      </c>
      <c r="L121" s="4">
        <f>IF(List!$D$2&gt;=L$1,Other!L160,NA())*-1</f>
        <v>-0.04</v>
      </c>
      <c r="M121" s="4">
        <f>IF(List!$D$2&gt;=M$1,Other!M160,NA())*-1</f>
        <v>-0.08</v>
      </c>
      <c r="N121" s="4">
        <f>IF(List!$D$2&gt;=N$1,Other!N160,NA())*-1</f>
        <v>-7.0000000000000007E-2</v>
      </c>
      <c r="O121" s="4" t="e">
        <f>IF(List!$D$2&gt;=O$1,Other!O160,NA())*-1</f>
        <v>#N/A</v>
      </c>
      <c r="P121" s="4" t="e">
        <f>IF(List!$D$2&gt;=P$1,Other!P160,NA())*-1</f>
        <v>#N/A</v>
      </c>
    </row>
    <row r="122" spans="1:18" x14ac:dyDescent="0.25">
      <c r="B122" s="5" t="s">
        <v>16</v>
      </c>
      <c r="D122" s="5" t="s">
        <v>115</v>
      </c>
      <c r="E122" s="4">
        <f>IF(List!$D$2&gt;=E$1,Other!E147,NA())</f>
        <v>0.03</v>
      </c>
      <c r="F122" s="4">
        <f>IF(List!$D$2&gt;=F$1,Other!F147,NA())</f>
        <v>0.04</v>
      </c>
      <c r="G122" s="4">
        <f>IF(List!$D$2&gt;=G$1,Other!G147,NA())</f>
        <v>0.04</v>
      </c>
      <c r="H122" s="4">
        <f>IF(List!$D$2&gt;=H$1,Other!H147,NA())</f>
        <v>0.04</v>
      </c>
      <c r="I122" s="4">
        <f>IF(List!$D$2&gt;=I$1,Other!I147,NA())</f>
        <v>0.05</v>
      </c>
      <c r="J122" s="4">
        <f>IF(List!$D$2&gt;=J$1,Other!J147,NA())</f>
        <v>0.05</v>
      </c>
      <c r="K122" s="4">
        <f>IF(List!$D$2&gt;=K$1,Other!K147,NA())</f>
        <v>0.04</v>
      </c>
      <c r="L122" s="4">
        <f>IF(List!$D$2&gt;=L$1,Other!L147,NA())</f>
        <v>0.05</v>
      </c>
      <c r="M122" s="4">
        <f>IF(List!$D$2&gt;=M$1,Other!M147,NA())</f>
        <v>0.05</v>
      </c>
      <c r="N122" s="4">
        <f>IF(List!$D$2&gt;=N$1,Other!N147,NA())</f>
        <v>0.04</v>
      </c>
      <c r="O122" s="4" t="e">
        <f>IF(List!$D$2&gt;=O$1,Other!O147,NA())</f>
        <v>#N/A</v>
      </c>
      <c r="P122" s="4" t="e">
        <f>IF(List!$D$2&gt;=P$1,Other!P147,NA())</f>
        <v>#N/A</v>
      </c>
    </row>
    <row r="123" spans="1:18" x14ac:dyDescent="0.25">
      <c r="B123" s="5" t="s">
        <v>16</v>
      </c>
      <c r="D123" s="5" t="s">
        <v>115</v>
      </c>
      <c r="E123" s="4">
        <f>IF(List!$D$2&gt;=E$1,Other!E161,NA())*-1</f>
        <v>-7.0000000000000007E-2</v>
      </c>
      <c r="F123" s="4">
        <f>IF(List!$D$2&gt;=F$1,Other!F161,NA())*-1</f>
        <v>-0.06</v>
      </c>
      <c r="G123" s="4">
        <f>IF(List!$D$2&gt;=G$1,Other!G161,NA())*-1</f>
        <v>-0.04</v>
      </c>
      <c r="H123" s="4">
        <f>IF(List!$D$2&gt;=H$1,Other!H161,NA())*-1</f>
        <v>-0.04</v>
      </c>
      <c r="I123" s="4">
        <f>IF(List!$D$2&gt;=I$1,Other!I161,NA())*-1</f>
        <v>-0.05</v>
      </c>
      <c r="J123" s="4">
        <f>IF(List!$D$2&gt;=J$1,Other!J161,NA())*-1</f>
        <v>-0.08</v>
      </c>
      <c r="K123" s="4">
        <f>IF(List!$D$2&gt;=K$1,Other!K161,NA())*-1</f>
        <v>-0.1</v>
      </c>
      <c r="L123" s="4">
        <f>IF(List!$D$2&gt;=L$1,Other!L161,NA())*-1</f>
        <v>-0.08</v>
      </c>
      <c r="M123" s="4">
        <f>IF(List!$D$2&gt;=M$1,Other!M161,NA())*-1</f>
        <v>-0.06</v>
      </c>
      <c r="N123" s="4">
        <f>IF(List!$D$2&gt;=N$1,Other!N161,NA())*-1</f>
        <v>-0.05</v>
      </c>
      <c r="O123" s="4" t="e">
        <f>IF(List!$D$2&gt;=O$1,Other!O161,NA())*-1</f>
        <v>#N/A</v>
      </c>
      <c r="P123" s="4" t="e">
        <f>IF(List!$D$2&gt;=P$1,Other!P161,NA())*-1</f>
        <v>#N/A</v>
      </c>
    </row>
    <row r="124" spans="1:18" x14ac:dyDescent="0.25">
      <c r="B124" s="5" t="s">
        <v>16</v>
      </c>
      <c r="D124" s="5" t="s">
        <v>82</v>
      </c>
      <c r="E124" s="4">
        <f>IF(List!$D$2&gt;=E$1,Other!E148,NA())</f>
        <v>0.03</v>
      </c>
      <c r="F124" s="4">
        <f>IF(List!$D$2&gt;=F$1,Other!F148,NA())</f>
        <v>0.02</v>
      </c>
      <c r="G124" s="4">
        <f>IF(List!$D$2&gt;=G$1,Other!G148,NA())</f>
        <v>0.03</v>
      </c>
      <c r="H124" s="4">
        <f>IF(List!$D$2&gt;=H$1,Other!H148,NA())</f>
        <v>0.03</v>
      </c>
      <c r="I124" s="4">
        <f>IF(List!$D$2&gt;=I$1,Other!I148,NA())</f>
        <v>0.04</v>
      </c>
      <c r="J124" s="4">
        <f>IF(List!$D$2&gt;=J$1,Other!J148,NA())</f>
        <v>0.02</v>
      </c>
      <c r="K124" s="4">
        <f>IF(List!$D$2&gt;=K$1,Other!K148,NA())</f>
        <v>0.02</v>
      </c>
      <c r="L124" s="4">
        <f>IF(List!$D$2&gt;=L$1,Other!L148,NA())</f>
        <v>0.04</v>
      </c>
      <c r="M124" s="4">
        <f>IF(List!$D$2&gt;=M$1,Other!M148,NA())</f>
        <v>0.03</v>
      </c>
      <c r="N124" s="4">
        <f>IF(List!$D$2&gt;=N$1,Other!N148,NA())</f>
        <v>0.02</v>
      </c>
      <c r="O124" s="4" t="e">
        <f>IF(List!$D$2&gt;=O$1,Other!O148,NA())</f>
        <v>#N/A</v>
      </c>
      <c r="P124" s="4" t="e">
        <f>IF(List!$D$2&gt;=P$1,Other!P148,NA())</f>
        <v>#N/A</v>
      </c>
    </row>
    <row r="125" spans="1:18" x14ac:dyDescent="0.25">
      <c r="B125" s="5" t="s">
        <v>16</v>
      </c>
      <c r="D125" s="5" t="s">
        <v>82</v>
      </c>
      <c r="E125" s="4">
        <f>IF(List!$D$2&gt;=E$1,Other!E162,NA())*-1</f>
        <v>-7.0000000000000007E-2</v>
      </c>
      <c r="F125" s="4">
        <f>IF(List!$D$2&gt;=F$1,Other!F162,NA())*-1</f>
        <v>-0.06</v>
      </c>
      <c r="G125" s="4">
        <f>IF(List!$D$2&gt;=G$1,Other!G162,NA())*-1</f>
        <v>-0.03</v>
      </c>
      <c r="H125" s="4">
        <f>IF(List!$D$2&gt;=H$1,Other!H162,NA())*-1</f>
        <v>-7.0000000000000007E-2</v>
      </c>
      <c r="I125" s="4">
        <f>IF(List!$D$2&gt;=I$1,Other!I162,NA())*-1</f>
        <v>-7.0000000000000007E-2</v>
      </c>
      <c r="J125" s="4">
        <f>IF(List!$D$2&gt;=J$1,Other!J162,NA())*-1</f>
        <v>-7.0000000000000007E-2</v>
      </c>
      <c r="K125" s="4">
        <f>IF(List!$D$2&gt;=K$1,Other!K162,NA())*-1</f>
        <v>-0.09</v>
      </c>
      <c r="L125" s="4">
        <f>IF(List!$D$2&gt;=L$1,Other!L162,NA())*-1</f>
        <v>-0.09</v>
      </c>
      <c r="M125" s="4">
        <f>IF(List!$D$2&gt;=M$1,Other!M162,NA())*-1</f>
        <v>-7.0000000000000007E-2</v>
      </c>
      <c r="N125" s="4">
        <f>IF(List!$D$2&gt;=N$1,Other!N162,NA())*-1</f>
        <v>-0.05</v>
      </c>
      <c r="O125" s="4" t="e">
        <f>IF(List!$D$2&gt;=O$1,Other!O162,NA())*-1</f>
        <v>#N/A</v>
      </c>
      <c r="P125" s="4" t="e">
        <f>IF(List!$D$2&gt;=P$1,Other!P162,NA())*-1</f>
        <v>#N/A</v>
      </c>
    </row>
    <row r="126" spans="1:18" x14ac:dyDescent="0.25">
      <c r="B126" s="5" t="s">
        <v>16</v>
      </c>
      <c r="D126" s="5" t="s">
        <v>116</v>
      </c>
      <c r="E126" s="4">
        <f>IF(List!$D$2&gt;=E$1,Other!E149,NA())</f>
        <v>0.05</v>
      </c>
      <c r="F126" s="4">
        <f>IF(List!$D$2&gt;=F$1,Other!F149,NA())</f>
        <v>0.04</v>
      </c>
      <c r="G126" s="4">
        <f>IF(List!$D$2&gt;=G$1,Other!G149,NA())</f>
        <v>0.03</v>
      </c>
      <c r="H126" s="4">
        <f>IF(List!$D$2&gt;=H$1,Other!H149,NA())</f>
        <v>0.02</v>
      </c>
      <c r="I126" s="4">
        <f>IF(List!$D$2&gt;=I$1,Other!I149,NA())</f>
        <v>0.04</v>
      </c>
      <c r="J126" s="4">
        <f>IF(List!$D$2&gt;=J$1,Other!J149,NA())</f>
        <v>0.05</v>
      </c>
      <c r="K126" s="4">
        <f>IF(List!$D$2&gt;=K$1,Other!K149,NA())</f>
        <v>0.04</v>
      </c>
      <c r="L126" s="4">
        <f>IF(List!$D$2&gt;=L$1,Other!L149,NA())</f>
        <v>0.05</v>
      </c>
      <c r="M126" s="4">
        <f>IF(List!$D$2&gt;=M$1,Other!M149,NA())</f>
        <v>0.04</v>
      </c>
      <c r="N126" s="4">
        <f>IF(List!$D$2&gt;=N$1,Other!N149,NA())</f>
        <v>0.02</v>
      </c>
      <c r="O126" s="4" t="e">
        <f>IF(List!$D$2&gt;=O$1,Other!O149,NA())</f>
        <v>#N/A</v>
      </c>
      <c r="P126" s="4" t="e">
        <f>IF(List!$D$2&gt;=P$1,Other!P149,NA())</f>
        <v>#N/A</v>
      </c>
    </row>
    <row r="127" spans="1:18" x14ac:dyDescent="0.25">
      <c r="B127" s="5" t="s">
        <v>16</v>
      </c>
      <c r="D127" s="5" t="s">
        <v>116</v>
      </c>
      <c r="E127" s="4">
        <f>IF(List!$D$2&gt;=E$1,Other!E163,NA())*-1</f>
        <v>-0.08</v>
      </c>
      <c r="F127" s="4">
        <f>IF(List!$D$2&gt;=F$1,Other!F163,NA())*-1</f>
        <v>-0.05</v>
      </c>
      <c r="G127" s="4">
        <f>IF(List!$D$2&gt;=G$1,Other!G163,NA())*-1</f>
        <v>-7.0000000000000007E-2</v>
      </c>
      <c r="H127" s="4">
        <f>IF(List!$D$2&gt;=H$1,Other!H163,NA())*-1</f>
        <v>-0.05</v>
      </c>
      <c r="I127" s="4">
        <f>IF(List!$D$2&gt;=I$1,Other!I163,NA())*-1</f>
        <v>-7.0000000000000007E-2</v>
      </c>
      <c r="J127" s="4">
        <f>IF(List!$D$2&gt;=J$1,Other!J163,NA())*-1</f>
        <v>-0.09</v>
      </c>
      <c r="K127" s="4">
        <f>IF(List!$D$2&gt;=K$1,Other!K163,NA())*-1</f>
        <v>-0.06</v>
      </c>
      <c r="L127" s="4">
        <f>IF(List!$D$2&gt;=L$1,Other!L163,NA())*-1</f>
        <v>-0.05</v>
      </c>
      <c r="M127" s="4">
        <f>IF(List!$D$2&gt;=M$1,Other!M163,NA())*-1</f>
        <v>-0.02</v>
      </c>
      <c r="N127" s="4">
        <f>IF(List!$D$2&gt;=N$1,Other!N163,NA())*-1</f>
        <v>-0.03</v>
      </c>
      <c r="O127" s="4" t="e">
        <f>IF(List!$D$2&gt;=O$1,Other!O163,NA())*-1</f>
        <v>#N/A</v>
      </c>
      <c r="P127" s="4" t="e">
        <f>IF(List!$D$2&gt;=P$1,Other!P163,NA())*-1</f>
        <v>#N/A</v>
      </c>
    </row>
    <row r="128" spans="1:18" x14ac:dyDescent="0.25">
      <c r="B128" s="5" t="s">
        <v>16</v>
      </c>
      <c r="D128" s="5" t="s">
        <v>114</v>
      </c>
      <c r="E128" s="4">
        <f>IF(List!$D$2&gt;=E$1,Other!E150,NA())</f>
        <v>0.05</v>
      </c>
      <c r="F128" s="4">
        <f>IF(List!$D$2&gt;=F$1,Other!F150,NA())</f>
        <v>0.05</v>
      </c>
      <c r="G128" s="4">
        <f>IF(List!$D$2&gt;=G$1,Other!G150,NA())</f>
        <v>0.02</v>
      </c>
      <c r="H128" s="4">
        <f>IF(List!$D$2&gt;=H$1,Other!H150,NA())</f>
        <v>0.04</v>
      </c>
      <c r="I128" s="4">
        <f>IF(List!$D$2&gt;=I$1,Other!I150,NA())</f>
        <v>0.05</v>
      </c>
      <c r="J128" s="4">
        <f>IF(List!$D$2&gt;=J$1,Other!J150,NA())</f>
        <v>0.05</v>
      </c>
      <c r="K128" s="4">
        <f>IF(List!$D$2&gt;=K$1,Other!K150,NA())</f>
        <v>0.04</v>
      </c>
      <c r="L128" s="4">
        <f>IF(List!$D$2&gt;=L$1,Other!L150,NA())</f>
        <v>0.03</v>
      </c>
      <c r="M128" s="4">
        <f>IF(List!$D$2&gt;=M$1,Other!M150,NA())</f>
        <v>0.05</v>
      </c>
      <c r="N128" s="4">
        <f>IF(List!$D$2&gt;=N$1,Other!N150,NA())</f>
        <v>0.05</v>
      </c>
      <c r="O128" s="4" t="e">
        <f>IF(List!$D$2&gt;=O$1,Other!O150,NA())</f>
        <v>#N/A</v>
      </c>
      <c r="P128" s="4" t="e">
        <f>IF(List!$D$2&gt;=P$1,Other!P150,NA())</f>
        <v>#N/A</v>
      </c>
    </row>
    <row r="129" spans="1:18" x14ac:dyDescent="0.25">
      <c r="B129" s="5" t="s">
        <v>16</v>
      </c>
      <c r="D129" s="5" t="s">
        <v>114</v>
      </c>
      <c r="E129" s="4">
        <f>IF(List!$D$2&gt;=E$1,Other!E164,NA())*-1</f>
        <v>-0.05</v>
      </c>
      <c r="F129" s="4">
        <f>IF(List!$D$2&gt;=F$1,Other!F164,NA())*-1</f>
        <v>-0.04</v>
      </c>
      <c r="G129" s="4">
        <f>IF(List!$D$2&gt;=G$1,Other!G164,NA())*-1</f>
        <v>-7.0000000000000007E-2</v>
      </c>
      <c r="H129" s="4">
        <f>IF(List!$D$2&gt;=H$1,Other!H164,NA())*-1</f>
        <v>-0.08</v>
      </c>
      <c r="I129" s="4">
        <f>IF(List!$D$2&gt;=I$1,Other!I164,NA())*-1</f>
        <v>-0.06</v>
      </c>
      <c r="J129" s="4">
        <f>IF(List!$D$2&gt;=J$1,Other!J164,NA())*-1</f>
        <v>-0.05</v>
      </c>
      <c r="K129" s="4">
        <f>IF(List!$D$2&gt;=K$1,Other!K164,NA())*-1</f>
        <v>-7.0000000000000007E-2</v>
      </c>
      <c r="L129" s="4">
        <f>IF(List!$D$2&gt;=L$1,Other!L164,NA())*-1</f>
        <v>-0.04</v>
      </c>
      <c r="M129" s="4">
        <f>IF(List!$D$2&gt;=M$1,Other!M164,NA())*-1</f>
        <v>-0.03</v>
      </c>
      <c r="N129" s="4">
        <f>IF(List!$D$2&gt;=N$1,Other!N164,NA())*-1</f>
        <v>-0.03</v>
      </c>
      <c r="O129" s="4" t="e">
        <f>IF(List!$D$2&gt;=O$1,Other!O164,NA())*-1</f>
        <v>#N/A</v>
      </c>
      <c r="P129" s="4" t="e">
        <f>IF(List!$D$2&gt;=P$1,Other!P164,NA())*-1</f>
        <v>#N/A</v>
      </c>
    </row>
    <row r="130" spans="1:18" x14ac:dyDescent="0.25">
      <c r="B130" s="5" t="s">
        <v>16</v>
      </c>
      <c r="D130" t="s">
        <v>118</v>
      </c>
      <c r="E130" s="4">
        <f>IF(List!$D$2&gt;=E$1,Other!E152,NA())</f>
        <v>0.06</v>
      </c>
      <c r="F130" s="4">
        <f>IF(List!$D$2&gt;=F$1,Other!F152,NA())</f>
        <v>0.02</v>
      </c>
      <c r="G130" s="4">
        <f>IF(List!$D$2&gt;=G$1,Other!G152,NA())</f>
        <v>0.02</v>
      </c>
      <c r="H130" s="4">
        <f>IF(List!$D$2&gt;=H$1,Other!H152,NA())</f>
        <v>0.04</v>
      </c>
      <c r="I130" s="4">
        <f>IF(List!$D$2&gt;=I$1,Other!I152,NA())</f>
        <v>0.04</v>
      </c>
      <c r="J130" s="4">
        <f>IF(List!$D$2&gt;=J$1,Other!J152,NA())</f>
        <v>0.04</v>
      </c>
      <c r="K130" s="4">
        <f>IF(List!$D$2&gt;=K$1,Other!K152,NA())</f>
        <v>0.08</v>
      </c>
      <c r="L130" s="4">
        <f>IF(List!$D$2&gt;=L$1,Other!L152,NA())</f>
        <v>0.04</v>
      </c>
      <c r="M130" s="4">
        <f>IF(List!$D$2&gt;=M$1,Other!M152,NA())</f>
        <v>0.05</v>
      </c>
      <c r="N130" s="4">
        <f>IF(List!$D$2&gt;=N$1,Other!N152,NA())</f>
        <v>0.09</v>
      </c>
      <c r="O130" s="4" t="e">
        <f>IF(List!$D$2&gt;=O$1,Other!O152,NA())</f>
        <v>#N/A</v>
      </c>
      <c r="P130" s="4" t="e">
        <f>IF(List!$D$2&gt;=P$1,Other!P152,NA())</f>
        <v>#N/A</v>
      </c>
    </row>
    <row r="131" spans="1:18" x14ac:dyDescent="0.25">
      <c r="B131" s="5" t="s">
        <v>16</v>
      </c>
      <c r="D131" t="s">
        <v>118</v>
      </c>
      <c r="E131" s="4">
        <f>IF(List!$D$2&gt;=E$1,Other!E165,NA())*-1</f>
        <v>-0.04</v>
      </c>
      <c r="F131" s="4">
        <f>IF(List!$D$2&gt;=F$1,Other!F165,NA())*-1</f>
        <v>-0.09</v>
      </c>
      <c r="G131" s="4">
        <f>IF(List!$D$2&gt;=G$1,Other!G165,NA())*-1</f>
        <v>-0.06</v>
      </c>
      <c r="H131" s="4">
        <f>IF(List!$D$2&gt;=H$1,Other!H165,NA())*-1</f>
        <v>-0.08</v>
      </c>
      <c r="I131" s="4">
        <f>IF(List!$D$2&gt;=I$1,Other!I165,NA())*-1</f>
        <v>-0.06</v>
      </c>
      <c r="J131" s="4">
        <f>IF(List!$D$2&gt;=J$1,Other!J165,NA())*-1</f>
        <v>-0.11</v>
      </c>
      <c r="K131" s="4">
        <f>IF(List!$D$2&gt;=K$1,Other!K165,NA())*-1</f>
        <v>-0.11</v>
      </c>
      <c r="L131" s="4">
        <f>IF(List!$D$2&gt;=L$1,Other!L165,NA())*-1</f>
        <v>-0.04</v>
      </c>
      <c r="M131" s="4">
        <f>IF(List!$D$2&gt;=M$1,Other!M165,NA())*-1</f>
        <v>-0.04</v>
      </c>
      <c r="N131" s="4">
        <f>IF(List!$D$2&gt;=N$1,Other!N165,NA())*-1</f>
        <v>-7.0000000000000007E-2</v>
      </c>
      <c r="O131" s="4" t="e">
        <f>IF(List!$D$2&gt;=O$1,Other!O165,NA())*-1</f>
        <v>#N/A</v>
      </c>
      <c r="P131" s="4" t="e">
        <f>IF(List!$D$2&gt;=P$1,Other!P165,NA())*-1</f>
        <v>#N/A</v>
      </c>
    </row>
    <row r="132" spans="1:18" x14ac:dyDescent="0.25">
      <c r="B132" s="5" t="s">
        <v>16</v>
      </c>
      <c r="D132" t="s">
        <v>113</v>
      </c>
      <c r="E132" s="4">
        <f>IF(List!$D$2&gt;=E$1,Other!E153,NA())</f>
        <v>0.08</v>
      </c>
      <c r="F132" s="4">
        <f>IF(List!$D$2&gt;=F$1,Other!F153,NA())</f>
        <v>0.03</v>
      </c>
      <c r="G132" s="4">
        <f>IF(List!$D$2&gt;=G$1,Other!G153,NA())</f>
        <v>0.02</v>
      </c>
      <c r="H132" s="4">
        <f>IF(List!$D$2&gt;=H$1,Other!H153,NA())</f>
        <v>0.05</v>
      </c>
      <c r="I132" s="4">
        <f>IF(List!$D$2&gt;=I$1,Other!I153,NA())</f>
        <v>0.02</v>
      </c>
      <c r="J132" s="4">
        <f>IF(List!$D$2&gt;=J$1,Other!J153,NA())</f>
        <v>0.04</v>
      </c>
      <c r="K132" s="4">
        <f>IF(List!$D$2&gt;=K$1,Other!K153,NA())</f>
        <v>7.0000000000000007E-2</v>
      </c>
      <c r="L132" s="4">
        <f>IF(List!$D$2&gt;=L$1,Other!L153,NA())</f>
        <v>0.03</v>
      </c>
      <c r="M132" s="4">
        <f>IF(List!$D$2&gt;=M$1,Other!M153,NA())</f>
        <v>0.03</v>
      </c>
      <c r="N132" s="4">
        <f>IF(List!$D$2&gt;=N$1,Other!N153,NA())</f>
        <v>0.05</v>
      </c>
      <c r="O132" s="4" t="e">
        <f>IF(List!$D$2&gt;=O$1,Other!O153,NA())</f>
        <v>#N/A</v>
      </c>
      <c r="P132" s="4" t="e">
        <f>IF(List!$D$2&gt;=P$1,Other!P153,NA())</f>
        <v>#N/A</v>
      </c>
    </row>
    <row r="133" spans="1:18" x14ac:dyDescent="0.25">
      <c r="B133" s="5" t="s">
        <v>16</v>
      </c>
      <c r="D133" t="s">
        <v>113</v>
      </c>
      <c r="E133" s="4">
        <f>IF(List!$D$2&gt;=E$1,Other!E166,NA())*-1</f>
        <v>-0.09</v>
      </c>
      <c r="F133" s="4">
        <f>IF(List!$D$2&gt;=F$1,Other!F166,NA())*-1</f>
        <v>-0.06</v>
      </c>
      <c r="G133" s="4">
        <f>IF(List!$D$2&gt;=G$1,Other!G166,NA())*-1</f>
        <v>-0.05</v>
      </c>
      <c r="H133" s="4">
        <f>IF(List!$D$2&gt;=H$1,Other!H166,NA())*-1</f>
        <v>-0.1</v>
      </c>
      <c r="I133" s="4">
        <f>IF(List!$D$2&gt;=I$1,Other!I166,NA())*-1</f>
        <v>-0.1</v>
      </c>
      <c r="J133" s="4">
        <f>IF(List!$D$2&gt;=J$1,Other!J166,NA())*-1</f>
        <v>-0.05</v>
      </c>
      <c r="K133" s="4">
        <f>IF(List!$D$2&gt;=K$1,Other!K166,NA())*-1</f>
        <v>-7.0000000000000007E-2</v>
      </c>
      <c r="L133" s="4">
        <f>IF(List!$D$2&gt;=L$1,Other!L166,NA())*-1</f>
        <v>-0.08</v>
      </c>
      <c r="M133" s="4">
        <f>IF(List!$D$2&gt;=M$1,Other!M166,NA())*-1</f>
        <v>-0.06</v>
      </c>
      <c r="N133" s="4">
        <f>IF(List!$D$2&gt;=N$1,Other!N166,NA())*-1</f>
        <v>-0.11</v>
      </c>
      <c r="O133" s="4" t="e">
        <f>IF(List!$D$2&gt;=O$1,Other!O166,NA())*-1</f>
        <v>#N/A</v>
      </c>
      <c r="P133" s="4" t="e">
        <f>IF(List!$D$2&gt;=P$1,Other!P166,NA())*-1</f>
        <v>#N/A</v>
      </c>
    </row>
    <row r="134" spans="1:18" x14ac:dyDescent="0.25">
      <c r="B134" s="5" t="s">
        <v>16</v>
      </c>
      <c r="D134" t="s">
        <v>119</v>
      </c>
      <c r="E134" s="4">
        <f>IF(List!$D$2&gt;=E$1,Other!E154,NA())</f>
        <v>0.09</v>
      </c>
      <c r="F134" s="4">
        <f>IF(List!$D$2&gt;=F$1,Other!F154,NA())</f>
        <v>0.04</v>
      </c>
      <c r="G134" s="4">
        <f>IF(List!$D$2&gt;=G$1,Other!G154,NA())</f>
        <v>0.03</v>
      </c>
      <c r="H134" s="4">
        <f>IF(List!$D$2&gt;=H$1,Other!H154,NA())</f>
        <v>0.08</v>
      </c>
      <c r="I134" s="4">
        <f>IF(List!$D$2&gt;=I$1,Other!I154,NA())</f>
        <v>0.09</v>
      </c>
      <c r="J134" s="4">
        <f>IF(List!$D$2&gt;=J$1,Other!J154,NA())</f>
        <v>0.03</v>
      </c>
      <c r="K134" s="4">
        <f>IF(List!$D$2&gt;=K$1,Other!K154,NA())</f>
        <v>0.03</v>
      </c>
      <c r="L134" s="4">
        <f>IF(List!$D$2&gt;=L$1,Other!L154,NA())</f>
        <v>7.0000000000000007E-2</v>
      </c>
      <c r="M134" s="4">
        <f>IF(List!$D$2&gt;=M$1,Other!M154,NA())</f>
        <v>0.06</v>
      </c>
      <c r="N134" s="4">
        <f>IF(List!$D$2&gt;=N$1,Other!N154,NA())</f>
        <v>7.0000000000000007E-2</v>
      </c>
      <c r="O134" s="4" t="e">
        <f>IF(List!$D$2&gt;=O$1,Other!O154,NA())</f>
        <v>#N/A</v>
      </c>
      <c r="P134" s="4" t="e">
        <f>IF(List!$D$2&gt;=P$1,Other!P154,NA())</f>
        <v>#N/A</v>
      </c>
    </row>
    <row r="135" spans="1:18" x14ac:dyDescent="0.25">
      <c r="B135" s="5" t="s">
        <v>16</v>
      </c>
      <c r="D135" t="s">
        <v>119</v>
      </c>
      <c r="E135" s="4">
        <f>IF(List!$D$2&gt;=E$1,Other!E167,NA())*-1</f>
        <v>-0.09</v>
      </c>
      <c r="F135" s="4">
        <f>IF(List!$D$2&gt;=F$1,Other!F167,NA())*-1</f>
        <v>-0.11</v>
      </c>
      <c r="G135" s="4">
        <f>IF(List!$D$2&gt;=G$1,Other!G167,NA())*-1</f>
        <v>-0.08</v>
      </c>
      <c r="H135" s="4">
        <f>IF(List!$D$2&gt;=H$1,Other!H167,NA())*-1</f>
        <v>-0.06</v>
      </c>
      <c r="I135" s="4">
        <f>IF(List!$D$2&gt;=I$1,Other!I167,NA())*-1</f>
        <v>-0.06</v>
      </c>
      <c r="J135" s="4">
        <f>IF(List!$D$2&gt;=J$1,Other!J167,NA())*-1</f>
        <v>-0.1</v>
      </c>
      <c r="K135" s="4">
        <f>IF(List!$D$2&gt;=K$1,Other!K167,NA())*-1</f>
        <v>-0.06</v>
      </c>
      <c r="L135" s="4">
        <f>IF(List!$D$2&gt;=L$1,Other!L167,NA())*-1</f>
        <v>-0.05</v>
      </c>
      <c r="M135" s="4">
        <f>IF(List!$D$2&gt;=M$1,Other!M167,NA())*-1</f>
        <v>-0.04</v>
      </c>
      <c r="N135" s="4">
        <f>IF(List!$D$2&gt;=N$1,Other!N167,NA())*-1</f>
        <v>-7.0000000000000007E-2</v>
      </c>
      <c r="O135" s="4" t="e">
        <f>IF(List!$D$2&gt;=O$1,Other!O167,NA())*-1</f>
        <v>#N/A</v>
      </c>
      <c r="P135" s="4" t="e">
        <f>IF(List!$D$2&gt;=P$1,Other!P167,NA())*-1</f>
        <v>#N/A</v>
      </c>
    </row>
    <row r="136" spans="1:18" x14ac:dyDescent="0.25">
      <c r="B136" s="5" t="s">
        <v>16</v>
      </c>
      <c r="D136" t="s">
        <v>81</v>
      </c>
      <c r="E136" s="4">
        <f>IF(List!$D$2&gt;=E$1,Other!E155,NA())</f>
        <v>0.08</v>
      </c>
      <c r="F136" s="4">
        <f>IF(List!$D$2&gt;=F$1,Other!F155,NA())</f>
        <v>0.06</v>
      </c>
      <c r="G136" s="4">
        <f>IF(List!$D$2&gt;=G$1,Other!G155,NA())</f>
        <v>0.09</v>
      </c>
      <c r="H136" s="4">
        <f>IF(List!$D$2&gt;=H$1,Other!H155,NA())</f>
        <v>0.05</v>
      </c>
      <c r="I136" s="4">
        <f>IF(List!$D$2&gt;=I$1,Other!I155,NA())</f>
        <v>0.06</v>
      </c>
      <c r="J136" s="4">
        <f>IF(List!$D$2&gt;=J$1,Other!J155,NA())</f>
        <v>0.08</v>
      </c>
      <c r="K136" s="4">
        <f>IF(List!$D$2&gt;=K$1,Other!K155,NA())</f>
        <v>0.09</v>
      </c>
      <c r="L136" s="4">
        <f>IF(List!$D$2&gt;=L$1,Other!L155,NA())</f>
        <v>0.04</v>
      </c>
      <c r="M136" s="4">
        <f>IF(List!$D$2&gt;=M$1,Other!M155,NA())</f>
        <v>0.04</v>
      </c>
      <c r="N136" s="4">
        <f>IF(List!$D$2&gt;=N$1,Other!N155,NA())</f>
        <v>0.03</v>
      </c>
      <c r="O136" s="4" t="e">
        <f>IF(List!$D$2&gt;=O$1,Other!O155,NA())</f>
        <v>#N/A</v>
      </c>
      <c r="P136" s="4" t="e">
        <f>IF(List!$D$2&gt;=P$1,Other!P155,NA())</f>
        <v>#N/A</v>
      </c>
    </row>
    <row r="137" spans="1:18" x14ac:dyDescent="0.25">
      <c r="B137" s="5" t="s">
        <v>16</v>
      </c>
      <c r="D137" t="s">
        <v>81</v>
      </c>
      <c r="E137" s="4">
        <f>IF(List!$D$2&gt;=E$1,Other!E168,NA())*-1</f>
        <v>-0.08</v>
      </c>
      <c r="F137" s="4">
        <f>IF(List!$D$2&gt;=F$1,Other!F168,NA())*-1</f>
        <v>-7.0000000000000007E-2</v>
      </c>
      <c r="G137" s="4">
        <f>IF(List!$D$2&gt;=G$1,Other!G168,NA())*-1</f>
        <v>-0.04</v>
      </c>
      <c r="H137" s="4">
        <f>IF(List!$D$2&gt;=H$1,Other!H168,NA())*-1</f>
        <v>-0.06</v>
      </c>
      <c r="I137" s="4">
        <f>IF(List!$D$2&gt;=I$1,Other!I168,NA())*-1</f>
        <v>-0.11</v>
      </c>
      <c r="J137" s="4">
        <f>IF(List!$D$2&gt;=J$1,Other!J168,NA())*-1</f>
        <v>-0.04</v>
      </c>
      <c r="K137" s="4">
        <f>IF(List!$D$2&gt;=K$1,Other!K168,NA())*-1</f>
        <v>-0.04</v>
      </c>
      <c r="L137" s="4">
        <f>IF(List!$D$2&gt;=L$1,Other!L168,NA())*-1</f>
        <v>-0.05</v>
      </c>
      <c r="M137" s="4">
        <f>IF(List!$D$2&gt;=M$1,Other!M168,NA())*-1</f>
        <v>-0.06</v>
      </c>
      <c r="N137" s="4">
        <f>IF(List!$D$2&gt;=N$1,Other!N168,NA())*-1</f>
        <v>-0.09</v>
      </c>
      <c r="O137" s="4" t="e">
        <f>IF(List!$D$2&gt;=O$1,Other!O168,NA())*-1</f>
        <v>#N/A</v>
      </c>
      <c r="P137" s="4" t="e">
        <f>IF(List!$D$2&gt;=P$1,Other!P168,NA())*-1</f>
        <v>#N/A</v>
      </c>
    </row>
    <row r="138" spans="1:18" x14ac:dyDescent="0.25">
      <c r="B138" s="5" t="s">
        <v>16</v>
      </c>
      <c r="D138" t="s">
        <v>117</v>
      </c>
      <c r="E138" s="4">
        <f>IF(List!$D$2&gt;=E$1,Other!E155,NA())</f>
        <v>0.08</v>
      </c>
      <c r="F138" s="4">
        <f>IF(List!$D$2&gt;=F$1,Other!F155,NA())</f>
        <v>0.06</v>
      </c>
      <c r="G138" s="4">
        <f>IF(List!$D$2&gt;=G$1,Other!G155,NA())</f>
        <v>0.09</v>
      </c>
      <c r="H138" s="4">
        <f>IF(List!$D$2&gt;=H$1,Other!H155,NA())</f>
        <v>0.05</v>
      </c>
      <c r="I138" s="4">
        <f>IF(List!$D$2&gt;=I$1,Other!I155,NA())</f>
        <v>0.06</v>
      </c>
      <c r="J138" s="4">
        <f>IF(List!$D$2&gt;=J$1,Other!J155,NA())</f>
        <v>0.08</v>
      </c>
      <c r="K138" s="4">
        <f>IF(List!$D$2&gt;=K$1,Other!K155,NA())</f>
        <v>0.09</v>
      </c>
      <c r="L138" s="4">
        <f>IF(List!$D$2&gt;=L$1,Other!L155,NA())</f>
        <v>0.04</v>
      </c>
      <c r="M138" s="4">
        <f>IF(List!$D$2&gt;=M$1,Other!M155,NA())</f>
        <v>0.04</v>
      </c>
      <c r="N138" s="4">
        <f>IF(List!$D$2&gt;=N$1,Other!N155,NA())</f>
        <v>0.03</v>
      </c>
      <c r="O138" s="4" t="e">
        <f>IF(List!$D$2&gt;=O$1,Other!O155,NA())</f>
        <v>#N/A</v>
      </c>
      <c r="P138" s="4" t="e">
        <f>IF(List!$D$2&gt;=P$1,Other!P155,NA())</f>
        <v>#N/A</v>
      </c>
    </row>
    <row r="139" spans="1:18" x14ac:dyDescent="0.25">
      <c r="B139" s="5" t="s">
        <v>16</v>
      </c>
      <c r="D139" t="s">
        <v>117</v>
      </c>
      <c r="E139" s="4">
        <f>IF(List!$D$2&gt;=E$1,Other!E169,NA())*-1</f>
        <v>-0.08</v>
      </c>
      <c r="F139" s="4">
        <f>IF(List!$D$2&gt;=F$1,Other!F169,NA())*-1</f>
        <v>-0.11</v>
      </c>
      <c r="G139" s="4">
        <f>IF(List!$D$2&gt;=G$1,Other!G169,NA())*-1</f>
        <v>-0.04</v>
      </c>
      <c r="H139" s="4">
        <f>IF(List!$D$2&gt;=H$1,Other!H169,NA())*-1</f>
        <v>-7.0000000000000007E-2</v>
      </c>
      <c r="I139" s="4">
        <f>IF(List!$D$2&gt;=I$1,Other!I169,NA())*-1</f>
        <v>-7.0000000000000007E-2</v>
      </c>
      <c r="J139" s="4">
        <f>IF(List!$D$2&gt;=J$1,Other!J169,NA())*-1</f>
        <v>-0.11</v>
      </c>
      <c r="K139" s="4">
        <f>IF(List!$D$2&gt;=K$1,Other!K169,NA())*-1</f>
        <v>-0.11</v>
      </c>
      <c r="L139" s="4">
        <f>IF(List!$D$2&gt;=L$1,Other!L169,NA())*-1</f>
        <v>-0.08</v>
      </c>
      <c r="M139" s="4">
        <f>IF(List!$D$2&gt;=M$1,Other!M169,NA())*-1</f>
        <v>-0.1</v>
      </c>
      <c r="N139" s="4">
        <f>IF(List!$D$2&gt;=N$1,Other!N169,NA())*-1</f>
        <v>-0.1</v>
      </c>
      <c r="O139" s="4" t="e">
        <f>IF(List!$D$2&gt;=O$1,Other!O169,NA())*-1</f>
        <v>#N/A</v>
      </c>
      <c r="P139" s="4" t="e">
        <f>IF(List!$D$2&gt;=P$1,Other!P169,NA())*-1</f>
        <v>#N/A</v>
      </c>
    </row>
    <row r="140" spans="1:18" x14ac:dyDescent="0.25">
      <c r="B140" s="16"/>
      <c r="E140" s="4"/>
      <c r="F140" s="4"/>
      <c r="G140" s="4"/>
      <c r="H140" s="4"/>
      <c r="I140" s="4"/>
      <c r="J140" s="4"/>
      <c r="K140" s="4"/>
      <c r="L140" s="4"/>
      <c r="M140" s="4"/>
      <c r="N140" s="4"/>
      <c r="O140" s="4"/>
      <c r="P140" s="4"/>
    </row>
    <row r="141" spans="1:18" x14ac:dyDescent="0.25">
      <c r="B141" s="16"/>
      <c r="D141" s="5" t="s">
        <v>17</v>
      </c>
      <c r="E141" s="2">
        <f>AVERAGE(E120,E122,E124,E126,E128,E130,E132,E134,E136,E138)</f>
        <v>5.7999999999999996E-2</v>
      </c>
      <c r="F141" s="2">
        <f t="shared" ref="F141:N141" si="62">AVERAGE(F120,F122,F124,F126,F128,F130,F132,F134,F136,F138)</f>
        <v>4.0999999999999995E-2</v>
      </c>
      <c r="G141" s="2">
        <f t="shared" si="62"/>
        <v>3.8999999999999993E-2</v>
      </c>
      <c r="H141" s="2">
        <f t="shared" si="62"/>
        <v>4.2999999999999997E-2</v>
      </c>
      <c r="I141" s="2">
        <f t="shared" si="62"/>
        <v>4.8000000000000001E-2</v>
      </c>
      <c r="J141" s="2">
        <f t="shared" si="62"/>
        <v>4.8000000000000001E-2</v>
      </c>
      <c r="K141" s="2">
        <f t="shared" si="62"/>
        <v>5.3999999999999992E-2</v>
      </c>
      <c r="L141" s="2">
        <f t="shared" si="62"/>
        <v>4.2999999999999997E-2</v>
      </c>
      <c r="M141" s="2">
        <f t="shared" si="62"/>
        <v>4.0999999999999995E-2</v>
      </c>
      <c r="N141" s="2">
        <f t="shared" si="62"/>
        <v>4.2000000000000003E-2</v>
      </c>
      <c r="O141" s="2" t="e">
        <f>AVERAGE(O120,O122,O124,O126,O128,O130,O132,O134,O136,O138)</f>
        <v>#N/A</v>
      </c>
      <c r="P141" s="2" t="e">
        <f t="shared" ref="P141" si="63">AVERAGE(P120,P122,P124,P126,P128,P130,P132,P134,P136,P138)</f>
        <v>#N/A</v>
      </c>
    </row>
    <row r="142" spans="1:18" x14ac:dyDescent="0.25">
      <c r="B142" s="16"/>
      <c r="D142" s="5" t="s">
        <v>18</v>
      </c>
      <c r="E142" s="2">
        <f>AVERAGE(E121,E123,E125,E127,E129,E131,E133,E135,E137,E139)</f>
        <v>-7.099999999999998E-2</v>
      </c>
      <c r="F142" s="2">
        <f t="shared" ref="F142:N142" si="64">AVERAGE(F121,F123,F125,F127,F129,F131,F133,F135,F137,F139)</f>
        <v>-6.8000000000000005E-2</v>
      </c>
      <c r="G142" s="2">
        <f t="shared" si="64"/>
        <v>-5.5000000000000007E-2</v>
      </c>
      <c r="H142" s="2">
        <f t="shared" si="64"/>
        <v>-6.7000000000000018E-2</v>
      </c>
      <c r="I142" s="2">
        <f t="shared" si="64"/>
        <v>-6.7999999999999991E-2</v>
      </c>
      <c r="J142" s="2">
        <f t="shared" si="64"/>
        <v>-7.5999999999999998E-2</v>
      </c>
      <c r="K142" s="2">
        <f t="shared" si="64"/>
        <v>-7.5000000000000011E-2</v>
      </c>
      <c r="L142" s="2">
        <f t="shared" si="64"/>
        <v>-0.06</v>
      </c>
      <c r="M142" s="2">
        <f t="shared" si="64"/>
        <v>-5.5999999999999994E-2</v>
      </c>
      <c r="N142" s="2">
        <f t="shared" si="64"/>
        <v>-6.7000000000000004E-2</v>
      </c>
      <c r="O142" s="2" t="e">
        <f>AVERAGE(O121,O123,O125,O127,O129,O131,O133,O135,O137,O139)</f>
        <v>#N/A</v>
      </c>
      <c r="P142" s="2" t="e">
        <f t="shared" ref="P142" si="65">AVERAGE(P121,P123,P125,P127,P129,P131,P133,P135,P137,P139)</f>
        <v>#N/A</v>
      </c>
    </row>
    <row r="143" spans="1:18" x14ac:dyDescent="0.25">
      <c r="B143" s="16"/>
    </row>
    <row r="144" spans="1:18" x14ac:dyDescent="0.25">
      <c r="A144" s="17" t="s">
        <v>41</v>
      </c>
      <c r="B144" s="17" t="s">
        <v>54</v>
      </c>
      <c r="C144" s="17" t="s">
        <v>55</v>
      </c>
      <c r="D144" s="17" t="s">
        <v>128</v>
      </c>
      <c r="E144" s="10" t="s">
        <v>22</v>
      </c>
      <c r="F144" s="10" t="s">
        <v>23</v>
      </c>
      <c r="G144" s="10" t="s">
        <v>24</v>
      </c>
      <c r="H144" s="10" t="s">
        <v>25</v>
      </c>
      <c r="I144" s="10" t="s">
        <v>26</v>
      </c>
      <c r="J144" s="10" t="s">
        <v>27</v>
      </c>
      <c r="K144" s="10" t="s">
        <v>22</v>
      </c>
      <c r="L144" s="10" t="s">
        <v>28</v>
      </c>
      <c r="M144" s="10" t="s">
        <v>29</v>
      </c>
      <c r="N144" s="10" t="s">
        <v>23</v>
      </c>
      <c r="O144" s="10" t="s">
        <v>29</v>
      </c>
      <c r="P144" s="10" t="s">
        <v>22</v>
      </c>
      <c r="Q144" s="47" t="s">
        <v>15</v>
      </c>
      <c r="R144" s="12" t="s">
        <v>40</v>
      </c>
    </row>
    <row r="145" spans="1:18" x14ac:dyDescent="0.25">
      <c r="A145" t="s">
        <v>20</v>
      </c>
      <c r="B145" s="16" t="s">
        <v>36</v>
      </c>
      <c r="C145" s="16" t="str">
        <f>List!$R$2</f>
        <v>Europe</v>
      </c>
      <c r="D145" s="5" t="str">
        <f>List!S$2</f>
        <v>England</v>
      </c>
      <c r="E145">
        <f>IF(List!$D$2&gt;=E$1,SUMIFS(Other!E$187:E$379,Other!$A$187:$A$379,$A145,Other!$D$187:$D$379,$D145),NA())</f>
        <v>2</v>
      </c>
      <c r="F145">
        <f>IF(List!$D$2&gt;=F$1,SUMIFS(Other!F$187:F$379,Other!$A$187:$A$379,$A145,Other!$D$187:$D$379,$D145),NA())</f>
        <v>6</v>
      </c>
      <c r="G145">
        <f>IF(List!$D$2&gt;=G$1,SUMIFS(Other!G$187:G$379,Other!$A$187:$A$379,$A145,Other!$D$187:$D$379,$D145),NA())</f>
        <v>6</v>
      </c>
      <c r="H145">
        <f>IF(List!$D$2&gt;=H$1,SUMIFS(Other!H$187:H$379,Other!$A$187:$A$379,$A145,Other!$D$187:$D$379,$D145),NA())</f>
        <v>5</v>
      </c>
      <c r="I145">
        <f>IF(List!$D$2&gt;=I$1,SUMIFS(Other!I$187:I$379,Other!$A$187:$A$379,$A145,Other!$D$187:$D$379,$D145),NA())</f>
        <v>8</v>
      </c>
      <c r="J145">
        <f>IF(List!$D$2&gt;=J$1,SUMIFS(Other!J$187:J$379,Other!$A$187:$A$379,$A145,Other!$D$187:$D$379,$D145),NA())</f>
        <v>5</v>
      </c>
      <c r="K145">
        <f>IF(List!$D$2&gt;=K$1,SUMIFS(Other!K$187:K$379,Other!$A$187:$A$379,$A145,Other!$D$187:$D$379,$D145),NA())</f>
        <v>6</v>
      </c>
      <c r="L145">
        <f>IF(List!$D$2&gt;=L$1,SUMIFS(Other!L$187:L$379,Other!$A$187:$A$379,$A145,Other!$D$187:$D$379,$D145),NA())</f>
        <v>6</v>
      </c>
      <c r="M145">
        <f>IF(List!$D$2&gt;=M$1,SUMIFS(Other!M$187:M$379,Other!$A$187:$A$379,$A145,Other!$D$187:$D$379,$D145),NA())</f>
        <v>7</v>
      </c>
      <c r="N145">
        <f>IF(List!$D$2&gt;=N$1,SUMIFS(Other!N$187:N$379,Other!$A$187:$A$379,$A145,Other!$D$187:$D$379,$D145),NA())</f>
        <v>7</v>
      </c>
      <c r="O145" t="e">
        <f>IF(List!$D$2&gt;=O$1,SUMIFS(Other!O$187:O$379,Other!$A$187:$A$379,$A145,Other!$D$187:$D$379,$D145),NA())</f>
        <v>#N/A</v>
      </c>
      <c r="P145" t="e">
        <f>IF(List!$D$2&gt;=P$1,SUMIFS(Other!P$187:P$379,Other!$A$187:$A$379,$A145,Other!$D$187:$D$379,$D145),NA())</f>
        <v>#N/A</v>
      </c>
      <c r="Q145" t="e">
        <f>SUM(E145:P145)</f>
        <v>#N/A</v>
      </c>
      <c r="R145" s="30">
        <f ca="1">SUM(OFFSET(D145,,,,List!$D$2))</f>
        <v>51</v>
      </c>
    </row>
    <row r="146" spans="1:18" x14ac:dyDescent="0.25">
      <c r="A146" t="s">
        <v>20</v>
      </c>
      <c r="B146" s="16" t="s">
        <v>36</v>
      </c>
      <c r="C146" s="16" t="str">
        <f>List!$R$2</f>
        <v>Europe</v>
      </c>
      <c r="D146" s="5" t="str">
        <f>List!S$3</f>
        <v>France</v>
      </c>
      <c r="E146">
        <f>IF(List!$D$2&gt;=E$1,SUMIFS(Other!E$187:E$379,Other!$A$187:$A$379,$A146,Other!$D$187:$D$379,$D146),NA())</f>
        <v>9</v>
      </c>
      <c r="F146">
        <f>IF(List!$D$2&gt;=F$1,SUMIFS(Other!F$187:F$379,Other!$A$187:$A$379,$A146,Other!$D$187:$D$379,$D146),NA())</f>
        <v>2</v>
      </c>
      <c r="G146">
        <f>IF(List!$D$2&gt;=G$1,SUMIFS(Other!G$187:G$379,Other!$A$187:$A$379,$A146,Other!$D$187:$D$379,$D146),NA())</f>
        <v>3</v>
      </c>
      <c r="H146">
        <f>IF(List!$D$2&gt;=H$1,SUMIFS(Other!H$187:H$379,Other!$A$187:$A$379,$A146,Other!$D$187:$D$379,$D146),NA())</f>
        <v>3</v>
      </c>
      <c r="I146">
        <f>IF(List!$D$2&gt;=I$1,SUMIFS(Other!I$187:I$379,Other!$A$187:$A$379,$A146,Other!$D$187:$D$379,$D146),NA())</f>
        <v>6</v>
      </c>
      <c r="J146">
        <f>IF(List!$D$2&gt;=J$1,SUMIFS(Other!J$187:J$379,Other!$A$187:$A$379,$A146,Other!$D$187:$D$379,$D146),NA())</f>
        <v>6</v>
      </c>
      <c r="K146">
        <f>IF(List!$D$2&gt;=K$1,SUMIFS(Other!K$187:K$379,Other!$A$187:$A$379,$A146,Other!$D$187:$D$379,$D146),NA())</f>
        <v>7</v>
      </c>
      <c r="L146">
        <f>IF(List!$D$2&gt;=L$1,SUMIFS(Other!L$187:L$379,Other!$A$187:$A$379,$A146,Other!$D$187:$D$379,$D146),NA())</f>
        <v>5</v>
      </c>
      <c r="M146">
        <f>IF(List!$D$2&gt;=M$1,SUMIFS(Other!M$187:M$379,Other!$A$187:$A$379,$A146,Other!$D$187:$D$379,$D146),NA())</f>
        <v>7</v>
      </c>
      <c r="N146">
        <f>IF(List!$D$2&gt;=N$1,SUMIFS(Other!N$187:N$379,Other!$A$187:$A$379,$A146,Other!$D$187:$D$379,$D146),NA())</f>
        <v>9</v>
      </c>
      <c r="O146" t="e">
        <f>IF(List!$D$2&gt;=O$1,SUMIFS(Other!O$187:O$379,Other!$A$187:$A$379,$A146,Other!$D$187:$D$379,$D146),NA())</f>
        <v>#N/A</v>
      </c>
      <c r="P146" t="e">
        <f>IF(List!$D$2&gt;=P$1,SUMIFS(Other!P$187:P$379,Other!$A$187:$A$379,$A146,Other!$D$187:$D$379,$D146),NA())</f>
        <v>#N/A</v>
      </c>
      <c r="Q146" t="e">
        <f t="shared" ref="Q146:Q154" si="66">SUM(E146:P146)</f>
        <v>#N/A</v>
      </c>
      <c r="R146" s="30">
        <f ca="1">SUM(OFFSET(D146,,,,List!$D$2))</f>
        <v>48</v>
      </c>
    </row>
    <row r="147" spans="1:18" x14ac:dyDescent="0.25">
      <c r="A147" t="s">
        <v>20</v>
      </c>
      <c r="B147" s="16" t="s">
        <v>36</v>
      </c>
      <c r="C147" s="16" t="str">
        <f>List!$R$2</f>
        <v>Europe</v>
      </c>
      <c r="D147" s="5" t="str">
        <f>List!S$4</f>
        <v>Germany</v>
      </c>
      <c r="E147">
        <f>IF(List!$D$2&gt;=E$1,SUMIFS(Other!E$187:E$379,Other!$A$187:$A$379,$A147,Other!$D$187:$D$379,$D147),NA())</f>
        <v>5</v>
      </c>
      <c r="F147">
        <f>IF(List!$D$2&gt;=F$1,SUMIFS(Other!F$187:F$379,Other!$A$187:$A$379,$A147,Other!$D$187:$D$379,$D147),NA())</f>
        <v>7</v>
      </c>
      <c r="G147">
        <f>IF(List!$D$2&gt;=G$1,SUMIFS(Other!G$187:G$379,Other!$A$187:$A$379,$A147,Other!$D$187:$D$379,$D147),NA())</f>
        <v>5</v>
      </c>
      <c r="H147">
        <f>IF(List!$D$2&gt;=H$1,SUMIFS(Other!H$187:H$379,Other!$A$187:$A$379,$A147,Other!$D$187:$D$379,$D147),NA())</f>
        <v>5</v>
      </c>
      <c r="I147">
        <f>IF(List!$D$2&gt;=I$1,SUMIFS(Other!I$187:I$379,Other!$A$187:$A$379,$A147,Other!$D$187:$D$379,$D147),NA())</f>
        <v>5</v>
      </c>
      <c r="J147">
        <f>IF(List!$D$2&gt;=J$1,SUMIFS(Other!J$187:J$379,Other!$A$187:$A$379,$A147,Other!$D$187:$D$379,$D147),NA())</f>
        <v>6</v>
      </c>
      <c r="K147">
        <f>IF(List!$D$2&gt;=K$1,SUMIFS(Other!K$187:K$379,Other!$A$187:$A$379,$A147,Other!$D$187:$D$379,$D147),NA())</f>
        <v>7</v>
      </c>
      <c r="L147">
        <f>IF(List!$D$2&gt;=L$1,SUMIFS(Other!L$187:L$379,Other!$A$187:$A$379,$A147,Other!$D$187:$D$379,$D147),NA())</f>
        <v>7</v>
      </c>
      <c r="M147">
        <f>IF(List!$D$2&gt;=M$1,SUMIFS(Other!M$187:M$379,Other!$A$187:$A$379,$A147,Other!$D$187:$D$379,$D147),NA())</f>
        <v>5</v>
      </c>
      <c r="N147">
        <f>IF(List!$D$2&gt;=N$1,SUMIFS(Other!N$187:N$379,Other!$A$187:$A$379,$A147,Other!$D$187:$D$379,$D147),NA())</f>
        <v>5</v>
      </c>
      <c r="O147" t="e">
        <f>IF(List!$D$2&gt;=O$1,SUMIFS(Other!O$187:O$379,Other!$A$187:$A$379,$A147,Other!$D$187:$D$379,$D147),NA())</f>
        <v>#N/A</v>
      </c>
      <c r="P147" t="e">
        <f>IF(List!$D$2&gt;=P$1,SUMIFS(Other!P$187:P$379,Other!$A$187:$A$379,$A147,Other!$D$187:$D$379,$D147),NA())</f>
        <v>#N/A</v>
      </c>
      <c r="Q147" t="e">
        <f t="shared" si="66"/>
        <v>#N/A</v>
      </c>
      <c r="R147" s="30">
        <f ca="1">SUM(OFFSET(D147,,,,List!$D$2))</f>
        <v>52</v>
      </c>
    </row>
    <row r="148" spans="1:18" x14ac:dyDescent="0.25">
      <c r="A148" t="s">
        <v>20</v>
      </c>
      <c r="B148" s="16" t="s">
        <v>36</v>
      </c>
      <c r="C148" s="16" t="str">
        <f>List!$R$2</f>
        <v>Europe</v>
      </c>
      <c r="D148" s="5" t="str">
        <f>List!S$5</f>
        <v>Greece</v>
      </c>
      <c r="E148">
        <f>IF(List!$D$2&gt;=E$1,SUMIFS(Other!E$187:E$379,Other!$A$187:$A$379,$A148,Other!$D$187:$D$379,$D148),NA())</f>
        <v>7</v>
      </c>
      <c r="F148">
        <f>IF(List!$D$2&gt;=F$1,SUMIFS(Other!F$187:F$379,Other!$A$187:$A$379,$A148,Other!$D$187:$D$379,$D148),NA())</f>
        <v>7</v>
      </c>
      <c r="G148">
        <f>IF(List!$D$2&gt;=G$1,SUMIFS(Other!G$187:G$379,Other!$A$187:$A$379,$A148,Other!$D$187:$D$379,$D148),NA())</f>
        <v>5</v>
      </c>
      <c r="H148">
        <f>IF(List!$D$2&gt;=H$1,SUMIFS(Other!H$187:H$379,Other!$A$187:$A$379,$A148,Other!$D$187:$D$379,$D148),NA())</f>
        <v>6</v>
      </c>
      <c r="I148">
        <f>IF(List!$D$2&gt;=I$1,SUMIFS(Other!I$187:I$379,Other!$A$187:$A$379,$A148,Other!$D$187:$D$379,$D148),NA())</f>
        <v>3</v>
      </c>
      <c r="J148">
        <f>IF(List!$D$2&gt;=J$1,SUMIFS(Other!J$187:J$379,Other!$A$187:$A$379,$A148,Other!$D$187:$D$379,$D148),NA())</f>
        <v>5</v>
      </c>
      <c r="K148">
        <f>IF(List!$D$2&gt;=K$1,SUMIFS(Other!K$187:K$379,Other!$A$187:$A$379,$A148,Other!$D$187:$D$379,$D148),NA())</f>
        <v>8</v>
      </c>
      <c r="L148">
        <f>IF(List!$D$2&gt;=L$1,SUMIFS(Other!L$187:L$379,Other!$A$187:$A$379,$A148,Other!$D$187:$D$379,$D148),NA())</f>
        <v>7</v>
      </c>
      <c r="M148">
        <f>IF(List!$D$2&gt;=M$1,SUMIFS(Other!M$187:M$379,Other!$A$187:$A$379,$A148,Other!$D$187:$D$379,$D148),NA())</f>
        <v>6</v>
      </c>
      <c r="N148">
        <f>IF(List!$D$2&gt;=N$1,SUMIFS(Other!N$187:N$379,Other!$A$187:$A$379,$A148,Other!$D$187:$D$379,$D148),NA())</f>
        <v>6</v>
      </c>
      <c r="O148" t="e">
        <f>IF(List!$D$2&gt;=O$1,SUMIFS(Other!O$187:O$379,Other!$A$187:$A$379,$A148,Other!$D$187:$D$379,$D148),NA())</f>
        <v>#N/A</v>
      </c>
      <c r="P148" t="e">
        <f>IF(List!$D$2&gt;=P$1,SUMIFS(Other!P$187:P$379,Other!$A$187:$A$379,$A148,Other!$D$187:$D$379,$D148),NA())</f>
        <v>#N/A</v>
      </c>
      <c r="Q148" t="e">
        <f t="shared" si="66"/>
        <v>#N/A</v>
      </c>
      <c r="R148" s="30">
        <f ca="1">SUM(OFFSET(D148,,,,List!$D$2))</f>
        <v>54</v>
      </c>
    </row>
    <row r="149" spans="1:18" x14ac:dyDescent="0.25">
      <c r="A149" t="s">
        <v>20</v>
      </c>
      <c r="B149" s="16" t="s">
        <v>36</v>
      </c>
      <c r="C149" s="16" t="str">
        <f>List!$R$2</f>
        <v>Europe</v>
      </c>
      <c r="D149" s="5" t="str">
        <f>List!S$6</f>
        <v>Ireland</v>
      </c>
      <c r="E149">
        <f>IF(List!$D$2&gt;=E$1,SUMIFS(Other!E$187:E$379,Other!$A$187:$A$379,$A149,Other!$D$187:$D$379,$D149),NA())</f>
        <v>8</v>
      </c>
      <c r="F149">
        <f>IF(List!$D$2&gt;=F$1,SUMIFS(Other!F$187:F$379,Other!$A$187:$A$379,$A149,Other!$D$187:$D$379,$D149),NA())</f>
        <v>6</v>
      </c>
      <c r="G149">
        <f>IF(List!$D$2&gt;=G$1,SUMIFS(Other!G$187:G$379,Other!$A$187:$A$379,$A149,Other!$D$187:$D$379,$D149),NA())</f>
        <v>7</v>
      </c>
      <c r="H149">
        <f>IF(List!$D$2&gt;=H$1,SUMIFS(Other!H$187:H$379,Other!$A$187:$A$379,$A149,Other!$D$187:$D$379,$D149),NA())</f>
        <v>6</v>
      </c>
      <c r="I149">
        <f>IF(List!$D$2&gt;=I$1,SUMIFS(Other!I$187:I$379,Other!$A$187:$A$379,$A149,Other!$D$187:$D$379,$D149),NA())</f>
        <v>4</v>
      </c>
      <c r="J149">
        <f>IF(List!$D$2&gt;=J$1,SUMIFS(Other!J$187:J$379,Other!$A$187:$A$379,$A149,Other!$D$187:$D$379,$D149),NA())</f>
        <v>4</v>
      </c>
      <c r="K149">
        <f>IF(List!$D$2&gt;=K$1,SUMIFS(Other!K$187:K$379,Other!$A$187:$A$379,$A149,Other!$D$187:$D$379,$D149),NA())</f>
        <v>4</v>
      </c>
      <c r="L149">
        <f>IF(List!$D$2&gt;=L$1,SUMIFS(Other!L$187:L$379,Other!$A$187:$A$379,$A149,Other!$D$187:$D$379,$D149),NA())</f>
        <v>7</v>
      </c>
      <c r="M149">
        <f>IF(List!$D$2&gt;=M$1,SUMIFS(Other!M$187:M$379,Other!$A$187:$A$379,$A149,Other!$D$187:$D$379,$D149),NA())</f>
        <v>7</v>
      </c>
      <c r="N149">
        <f>IF(List!$D$2&gt;=N$1,SUMIFS(Other!N$187:N$379,Other!$A$187:$A$379,$A149,Other!$D$187:$D$379,$D149),NA())</f>
        <v>4</v>
      </c>
      <c r="O149" t="e">
        <f>IF(List!$D$2&gt;=O$1,SUMIFS(Other!O$187:O$379,Other!$A$187:$A$379,$A149,Other!$D$187:$D$379,$D149),NA())</f>
        <v>#N/A</v>
      </c>
      <c r="P149" t="e">
        <f>IF(List!$D$2&gt;=P$1,SUMIFS(Other!P$187:P$379,Other!$A$187:$A$379,$A149,Other!$D$187:$D$379,$D149),NA())</f>
        <v>#N/A</v>
      </c>
      <c r="Q149" t="e">
        <f t="shared" si="66"/>
        <v>#N/A</v>
      </c>
      <c r="R149" s="30">
        <f ca="1">SUM(OFFSET(D149,,,,List!$D$2))</f>
        <v>53</v>
      </c>
    </row>
    <row r="150" spans="1:18" x14ac:dyDescent="0.25">
      <c r="A150" t="s">
        <v>20</v>
      </c>
      <c r="B150" s="16" t="s">
        <v>36</v>
      </c>
      <c r="C150" s="16" t="str">
        <f>List!$R$2</f>
        <v>Europe</v>
      </c>
      <c r="D150" s="5" t="str">
        <f>List!S$7</f>
        <v>Italy</v>
      </c>
      <c r="E150">
        <f>IF(List!$D$2&gt;=E$1,SUMIFS(Other!E$187:E$379,Other!$A$187:$A$379,$A150,Other!$D$187:$D$379,$D150),NA())</f>
        <v>7</v>
      </c>
      <c r="F150">
        <f>IF(List!$D$2&gt;=F$1,SUMIFS(Other!F$187:F$379,Other!$A$187:$A$379,$A150,Other!$D$187:$D$379,$D150),NA())</f>
        <v>4</v>
      </c>
      <c r="G150">
        <f>IF(List!$D$2&gt;=G$1,SUMIFS(Other!G$187:G$379,Other!$A$187:$A$379,$A150,Other!$D$187:$D$379,$D150),NA())</f>
        <v>7</v>
      </c>
      <c r="H150">
        <f>IF(List!$D$2&gt;=H$1,SUMIFS(Other!H$187:H$379,Other!$A$187:$A$379,$A150,Other!$D$187:$D$379,$D150),NA())</f>
        <v>4</v>
      </c>
      <c r="I150">
        <f>IF(List!$D$2&gt;=I$1,SUMIFS(Other!I$187:I$379,Other!$A$187:$A$379,$A150,Other!$D$187:$D$379,$D150),NA())</f>
        <v>5</v>
      </c>
      <c r="J150">
        <f>IF(List!$D$2&gt;=J$1,SUMIFS(Other!J$187:J$379,Other!$A$187:$A$379,$A150,Other!$D$187:$D$379,$D150),NA())</f>
        <v>6</v>
      </c>
      <c r="K150">
        <f>IF(List!$D$2&gt;=K$1,SUMIFS(Other!K$187:K$379,Other!$A$187:$A$379,$A150,Other!$D$187:$D$379,$D150),NA())</f>
        <v>5</v>
      </c>
      <c r="L150">
        <f>IF(List!$D$2&gt;=L$1,SUMIFS(Other!L$187:L$379,Other!$A$187:$A$379,$A150,Other!$D$187:$D$379,$D150),NA())</f>
        <v>3</v>
      </c>
      <c r="M150">
        <f>IF(List!$D$2&gt;=M$1,SUMIFS(Other!M$187:M$379,Other!$A$187:$A$379,$A150,Other!$D$187:$D$379,$D150),NA())</f>
        <v>4</v>
      </c>
      <c r="N150">
        <f>IF(List!$D$2&gt;=N$1,SUMIFS(Other!N$187:N$379,Other!$A$187:$A$379,$A150,Other!$D$187:$D$379,$D150),NA())</f>
        <v>5</v>
      </c>
      <c r="O150" t="e">
        <f>IF(List!$D$2&gt;=O$1,SUMIFS(Other!O$187:O$379,Other!$A$187:$A$379,$A150,Other!$D$187:$D$379,$D150),NA())</f>
        <v>#N/A</v>
      </c>
      <c r="P150" t="e">
        <f>IF(List!$D$2&gt;=P$1,SUMIFS(Other!P$187:P$379,Other!$A$187:$A$379,$A150,Other!$D$187:$D$379,$D150),NA())</f>
        <v>#N/A</v>
      </c>
      <c r="Q150" t="e">
        <f t="shared" si="66"/>
        <v>#N/A</v>
      </c>
      <c r="R150" s="30">
        <f ca="1">SUM(OFFSET(D150,,,,List!$D$2))</f>
        <v>45</v>
      </c>
    </row>
    <row r="151" spans="1:18" x14ac:dyDescent="0.25">
      <c r="A151" t="s">
        <v>20</v>
      </c>
      <c r="B151" s="16" t="s">
        <v>36</v>
      </c>
      <c r="C151" s="16" t="str">
        <f>List!$R$2</f>
        <v>Europe</v>
      </c>
      <c r="D151" s="5" t="str">
        <f>List!S$8</f>
        <v>Portugal</v>
      </c>
      <c r="E151">
        <f>IF(List!$D$2&gt;=E$1,SUMIFS(Other!E$187:E$379,Other!$A$187:$A$379,$A151,Other!$D$187:$D$379,$D151),NA())</f>
        <v>6</v>
      </c>
      <c r="F151">
        <f>IF(List!$D$2&gt;=F$1,SUMIFS(Other!F$187:F$379,Other!$A$187:$A$379,$A151,Other!$D$187:$D$379,$D151),NA())</f>
        <v>6</v>
      </c>
      <c r="G151">
        <f>IF(List!$D$2&gt;=G$1,SUMIFS(Other!G$187:G$379,Other!$A$187:$A$379,$A151,Other!$D$187:$D$379,$D151),NA())</f>
        <v>7</v>
      </c>
      <c r="H151">
        <f>IF(List!$D$2&gt;=H$1,SUMIFS(Other!H$187:H$379,Other!$A$187:$A$379,$A151,Other!$D$187:$D$379,$D151),NA())</f>
        <v>3</v>
      </c>
      <c r="I151">
        <f>IF(List!$D$2&gt;=I$1,SUMIFS(Other!I$187:I$379,Other!$A$187:$A$379,$A151,Other!$D$187:$D$379,$D151),NA())</f>
        <v>4</v>
      </c>
      <c r="J151">
        <f>IF(List!$D$2&gt;=J$1,SUMIFS(Other!J$187:J$379,Other!$A$187:$A$379,$A151,Other!$D$187:$D$379,$D151),NA())</f>
        <v>5</v>
      </c>
      <c r="K151">
        <f>IF(List!$D$2&gt;=K$1,SUMIFS(Other!K$187:K$379,Other!$A$187:$A$379,$A151,Other!$D$187:$D$379,$D151),NA())</f>
        <v>3</v>
      </c>
      <c r="L151">
        <f>IF(List!$D$2&gt;=L$1,SUMIFS(Other!L$187:L$379,Other!$A$187:$A$379,$A151,Other!$D$187:$D$379,$D151),NA())</f>
        <v>4</v>
      </c>
      <c r="M151">
        <f>IF(List!$D$2&gt;=M$1,SUMIFS(Other!M$187:M$379,Other!$A$187:$A$379,$A151,Other!$D$187:$D$379,$D151),NA())</f>
        <v>7</v>
      </c>
      <c r="N151">
        <f>IF(List!$D$2&gt;=N$1,SUMIFS(Other!N$187:N$379,Other!$A$187:$A$379,$A151,Other!$D$187:$D$379,$D151),NA())</f>
        <v>5</v>
      </c>
      <c r="O151" t="e">
        <f>IF(List!$D$2&gt;=O$1,SUMIFS(Other!O$187:O$379,Other!$A$187:$A$379,$A151,Other!$D$187:$D$379,$D151),NA())</f>
        <v>#N/A</v>
      </c>
      <c r="P151" t="e">
        <f>IF(List!$D$2&gt;=P$1,SUMIFS(Other!P$187:P$379,Other!$A$187:$A$379,$A151,Other!$D$187:$D$379,$D151),NA())</f>
        <v>#N/A</v>
      </c>
      <c r="Q151" t="e">
        <f t="shared" si="66"/>
        <v>#N/A</v>
      </c>
      <c r="R151" s="30">
        <f ca="1">SUM(OFFSET(D151,,,,List!$D$2))</f>
        <v>45</v>
      </c>
    </row>
    <row r="152" spans="1:18" x14ac:dyDescent="0.25">
      <c r="A152" t="s">
        <v>20</v>
      </c>
      <c r="B152" s="16" t="s">
        <v>36</v>
      </c>
      <c r="C152" s="16" t="str">
        <f>List!$R$2</f>
        <v>Europe</v>
      </c>
      <c r="D152" s="5" t="str">
        <f>List!S$9</f>
        <v>Scotland</v>
      </c>
      <c r="E152">
        <f>IF(List!$D$2&gt;=E$1,SUMIFS(Other!E$187:E$379,Other!$A$187:$A$379,$A152,Other!$D$187:$D$379,$D152),NA())</f>
        <v>8</v>
      </c>
      <c r="F152">
        <f>IF(List!$D$2&gt;=F$1,SUMIFS(Other!F$187:F$379,Other!$A$187:$A$379,$A152,Other!$D$187:$D$379,$D152),NA())</f>
        <v>8</v>
      </c>
      <c r="G152">
        <f>IF(List!$D$2&gt;=G$1,SUMIFS(Other!G$187:G$379,Other!$A$187:$A$379,$A152,Other!$D$187:$D$379,$D152),NA())</f>
        <v>9</v>
      </c>
      <c r="H152">
        <f>IF(List!$D$2&gt;=H$1,SUMIFS(Other!H$187:H$379,Other!$A$187:$A$379,$A152,Other!$D$187:$D$379,$D152),NA())</f>
        <v>5</v>
      </c>
      <c r="I152">
        <f>IF(List!$D$2&gt;=I$1,SUMIFS(Other!I$187:I$379,Other!$A$187:$A$379,$A152,Other!$D$187:$D$379,$D152),NA())</f>
        <v>6</v>
      </c>
      <c r="J152">
        <f>IF(List!$D$2&gt;=J$1,SUMIFS(Other!J$187:J$379,Other!$A$187:$A$379,$A152,Other!$D$187:$D$379,$D152),NA())</f>
        <v>5</v>
      </c>
      <c r="K152">
        <f>IF(List!$D$2&gt;=K$1,SUMIFS(Other!K$187:K$379,Other!$A$187:$A$379,$A152,Other!$D$187:$D$379,$D152),NA())</f>
        <v>7</v>
      </c>
      <c r="L152">
        <f>IF(List!$D$2&gt;=L$1,SUMIFS(Other!L$187:L$379,Other!$A$187:$A$379,$A152,Other!$D$187:$D$379,$D152),NA())</f>
        <v>6</v>
      </c>
      <c r="M152">
        <f>IF(List!$D$2&gt;=M$1,SUMIFS(Other!M$187:M$379,Other!$A$187:$A$379,$A152,Other!$D$187:$D$379,$D152),NA())</f>
        <v>5</v>
      </c>
      <c r="N152">
        <f>IF(List!$D$2&gt;=N$1,SUMIFS(Other!N$187:N$379,Other!$A$187:$A$379,$A152,Other!$D$187:$D$379,$D152),NA())</f>
        <v>6</v>
      </c>
      <c r="O152" t="e">
        <f>IF(List!$D$2&gt;=O$1,SUMIFS(Other!O$187:O$379,Other!$A$187:$A$379,$A152,Other!$D$187:$D$379,$D152),NA())</f>
        <v>#N/A</v>
      </c>
      <c r="P152" t="e">
        <f>IF(List!$D$2&gt;=P$1,SUMIFS(Other!P$187:P$379,Other!$A$187:$A$379,$A152,Other!$D$187:$D$379,$D152),NA())</f>
        <v>#N/A</v>
      </c>
      <c r="Q152" t="e">
        <f t="shared" si="66"/>
        <v>#N/A</v>
      </c>
      <c r="R152" s="30">
        <f ca="1">SUM(OFFSET(D152,,,,List!$D$2))</f>
        <v>59</v>
      </c>
    </row>
    <row r="153" spans="1:18" x14ac:dyDescent="0.25">
      <c r="A153" t="s">
        <v>20</v>
      </c>
      <c r="B153" s="16" t="s">
        <v>36</v>
      </c>
      <c r="C153" s="16" t="str">
        <f>List!$R$2</f>
        <v>Europe</v>
      </c>
      <c r="D153" s="5" t="str">
        <f>List!S$10</f>
        <v>Spain</v>
      </c>
      <c r="E153">
        <f>IF(List!$D$2&gt;=E$1,SUMIFS(Other!E$187:E$379,Other!$A$187:$A$379,$A153,Other!$D$187:$D$379,$D153),NA())</f>
        <v>6</v>
      </c>
      <c r="F153">
        <f>IF(List!$D$2&gt;=F$1,SUMIFS(Other!F$187:F$379,Other!$A$187:$A$379,$A153,Other!$D$187:$D$379,$D153),NA())</f>
        <v>5</v>
      </c>
      <c r="G153">
        <f>IF(List!$D$2&gt;=G$1,SUMIFS(Other!G$187:G$379,Other!$A$187:$A$379,$A153,Other!$D$187:$D$379,$D153),NA())</f>
        <v>5</v>
      </c>
      <c r="H153">
        <f>IF(List!$D$2&gt;=H$1,SUMIFS(Other!H$187:H$379,Other!$A$187:$A$379,$A153,Other!$D$187:$D$379,$D153),NA())</f>
        <v>6</v>
      </c>
      <c r="I153">
        <f>IF(List!$D$2&gt;=I$1,SUMIFS(Other!I$187:I$379,Other!$A$187:$A$379,$A153,Other!$D$187:$D$379,$D153),NA())</f>
        <v>5</v>
      </c>
      <c r="J153">
        <f>IF(List!$D$2&gt;=J$1,SUMIFS(Other!J$187:J$379,Other!$A$187:$A$379,$A153,Other!$D$187:$D$379,$D153),NA())</f>
        <v>7</v>
      </c>
      <c r="K153">
        <f>IF(List!$D$2&gt;=K$1,SUMIFS(Other!K$187:K$379,Other!$A$187:$A$379,$A153,Other!$D$187:$D$379,$D153),NA())</f>
        <v>4</v>
      </c>
      <c r="L153">
        <f>IF(List!$D$2&gt;=L$1,SUMIFS(Other!L$187:L$379,Other!$A$187:$A$379,$A153,Other!$D$187:$D$379,$D153),NA())</f>
        <v>4</v>
      </c>
      <c r="M153">
        <f>IF(List!$D$2&gt;=M$1,SUMIFS(Other!M$187:M$379,Other!$A$187:$A$379,$A153,Other!$D$187:$D$379,$D153),NA())</f>
        <v>6</v>
      </c>
      <c r="N153">
        <f>IF(List!$D$2&gt;=N$1,SUMIFS(Other!N$187:N$379,Other!$A$187:$A$379,$A153,Other!$D$187:$D$379,$D153),NA())</f>
        <v>5</v>
      </c>
      <c r="O153" t="e">
        <f>IF(List!$D$2&gt;=O$1,SUMIFS(Other!O$187:O$379,Other!$A$187:$A$379,$A153,Other!$D$187:$D$379,$D153),NA())</f>
        <v>#N/A</v>
      </c>
      <c r="P153" t="e">
        <f>IF(List!$D$2&gt;=P$1,SUMIFS(Other!P$187:P$379,Other!$A$187:$A$379,$A153,Other!$D$187:$D$379,$D153),NA())</f>
        <v>#N/A</v>
      </c>
      <c r="Q153" t="e">
        <f t="shared" si="66"/>
        <v>#N/A</v>
      </c>
      <c r="R153" s="30">
        <f ca="1">SUM(OFFSET(D153,,,,List!$D$2))</f>
        <v>48</v>
      </c>
    </row>
    <row r="154" spans="1:18" x14ac:dyDescent="0.25">
      <c r="A154" t="s">
        <v>20</v>
      </c>
      <c r="B154" s="16" t="s">
        <v>36</v>
      </c>
      <c r="C154" s="16" t="str">
        <f>List!$R$2</f>
        <v>Europe</v>
      </c>
      <c r="D154" s="5" t="str">
        <f>List!S$11</f>
        <v>Wales</v>
      </c>
      <c r="E154">
        <f>IF(List!$D$2&gt;=E$1,SUMIFS(Other!E$187:E$379,Other!$A$187:$A$379,$A154,Other!$D$187:$D$379,$D154),NA())</f>
        <v>6</v>
      </c>
      <c r="F154">
        <f>IF(List!$D$2&gt;=F$1,SUMIFS(Other!F$187:F$379,Other!$A$187:$A$379,$A154,Other!$D$187:$D$379,$D154),NA())</f>
        <v>5</v>
      </c>
      <c r="G154">
        <f>IF(List!$D$2&gt;=G$1,SUMIFS(Other!G$187:G$379,Other!$A$187:$A$379,$A154,Other!$D$187:$D$379,$D154),NA())</f>
        <v>6</v>
      </c>
      <c r="H154">
        <f>IF(List!$D$2&gt;=H$1,SUMIFS(Other!H$187:H$379,Other!$A$187:$A$379,$A154,Other!$D$187:$D$379,$D154),NA())</f>
        <v>4</v>
      </c>
      <c r="I154">
        <f>IF(List!$D$2&gt;=I$1,SUMIFS(Other!I$187:I$379,Other!$A$187:$A$379,$A154,Other!$D$187:$D$379,$D154),NA())</f>
        <v>2</v>
      </c>
      <c r="J154">
        <f>IF(List!$D$2&gt;=J$1,SUMIFS(Other!J$187:J$379,Other!$A$187:$A$379,$A154,Other!$D$187:$D$379,$D154),NA())</f>
        <v>6</v>
      </c>
      <c r="K154">
        <f>IF(List!$D$2&gt;=K$1,SUMIFS(Other!K$187:K$379,Other!$A$187:$A$379,$A154,Other!$D$187:$D$379,$D154),NA())</f>
        <v>6</v>
      </c>
      <c r="L154">
        <f>IF(List!$D$2&gt;=L$1,SUMIFS(Other!L$187:L$379,Other!$A$187:$A$379,$A154,Other!$D$187:$D$379,$D154),NA())</f>
        <v>9</v>
      </c>
      <c r="M154">
        <f>IF(List!$D$2&gt;=M$1,SUMIFS(Other!M$187:M$379,Other!$A$187:$A$379,$A154,Other!$D$187:$D$379,$D154),NA())</f>
        <v>3</v>
      </c>
      <c r="N154">
        <f>IF(List!$D$2&gt;=N$1,SUMIFS(Other!N$187:N$379,Other!$A$187:$A$379,$A154,Other!$D$187:$D$379,$D154),NA())</f>
        <v>6</v>
      </c>
      <c r="O154" t="e">
        <f>IF(List!$D$2&gt;=O$1,SUMIFS(Other!O$187:O$379,Other!$A$187:$A$379,$A154,Other!$D$187:$D$379,$D154),NA())</f>
        <v>#N/A</v>
      </c>
      <c r="P154" t="e">
        <f>IF(List!$D$2&gt;=P$1,SUMIFS(Other!P$187:P$379,Other!$A$187:$A$379,$A154,Other!$D$187:$D$379,$D154),NA())</f>
        <v>#N/A</v>
      </c>
      <c r="Q154" t="e">
        <f t="shared" si="66"/>
        <v>#N/A</v>
      </c>
      <c r="R154" s="30">
        <f ca="1">SUM(OFFSET(D154,,,,List!$D$2))</f>
        <v>47</v>
      </c>
    </row>
    <row r="155" spans="1:18" x14ac:dyDescent="0.25">
      <c r="A155" t="s">
        <v>20</v>
      </c>
      <c r="B155" s="16" t="s">
        <v>36</v>
      </c>
      <c r="D155" s="5" t="s">
        <v>15</v>
      </c>
      <c r="E155">
        <f>SUM(E145:E154)</f>
        <v>64</v>
      </c>
      <c r="F155">
        <f t="shared" ref="F155:Q155" si="67">SUM(F145:F154)</f>
        <v>56</v>
      </c>
      <c r="G155">
        <f t="shared" si="67"/>
        <v>60</v>
      </c>
      <c r="H155">
        <f t="shared" si="67"/>
        <v>47</v>
      </c>
      <c r="I155">
        <f t="shared" si="67"/>
        <v>48</v>
      </c>
      <c r="J155">
        <f t="shared" si="67"/>
        <v>55</v>
      </c>
      <c r="K155">
        <f t="shared" si="67"/>
        <v>57</v>
      </c>
      <c r="L155">
        <f t="shared" si="67"/>
        <v>58</v>
      </c>
      <c r="M155">
        <f t="shared" si="67"/>
        <v>57</v>
      </c>
      <c r="N155">
        <f t="shared" si="67"/>
        <v>58</v>
      </c>
      <c r="O155" t="e">
        <f t="shared" si="67"/>
        <v>#N/A</v>
      </c>
      <c r="P155" t="e">
        <f t="shared" si="67"/>
        <v>#N/A</v>
      </c>
      <c r="Q155" t="e">
        <f t="shared" si="67"/>
        <v>#N/A</v>
      </c>
      <c r="R155" s="30">
        <f ca="1">SUM(OFFSET(D155,,,,List!$D$2))</f>
        <v>502</v>
      </c>
    </row>
    <row r="156" spans="1:18" x14ac:dyDescent="0.25">
      <c r="B156" s="16"/>
    </row>
    <row r="157" spans="1:18" x14ac:dyDescent="0.25">
      <c r="A157" s="17" t="s">
        <v>41</v>
      </c>
      <c r="B157" s="17" t="s">
        <v>54</v>
      </c>
      <c r="C157" s="17" t="s">
        <v>55</v>
      </c>
      <c r="D157" s="17" t="s">
        <v>128</v>
      </c>
      <c r="E157" s="10" t="s">
        <v>22</v>
      </c>
      <c r="F157" s="10" t="s">
        <v>23</v>
      </c>
      <c r="G157" s="10" t="s">
        <v>24</v>
      </c>
      <c r="H157" s="10" t="s">
        <v>25</v>
      </c>
      <c r="I157" s="10" t="s">
        <v>26</v>
      </c>
      <c r="J157" s="10" t="s">
        <v>27</v>
      </c>
      <c r="K157" s="10" t="s">
        <v>22</v>
      </c>
      <c r="L157" s="10" t="s">
        <v>28</v>
      </c>
      <c r="M157" s="10" t="s">
        <v>29</v>
      </c>
      <c r="N157" s="10" t="s">
        <v>23</v>
      </c>
      <c r="O157" s="10" t="s">
        <v>29</v>
      </c>
      <c r="P157" s="10" t="s">
        <v>22</v>
      </c>
      <c r="Q157" s="47" t="s">
        <v>15</v>
      </c>
      <c r="R157" s="12" t="s">
        <v>40</v>
      </c>
    </row>
    <row r="158" spans="1:18" x14ac:dyDescent="0.25">
      <c r="A158" t="s">
        <v>19</v>
      </c>
      <c r="B158" s="16" t="s">
        <v>36</v>
      </c>
      <c r="C158" s="16" t="str">
        <f>List!$R$2</f>
        <v>Europe</v>
      </c>
      <c r="D158" s="5" t="str">
        <f>List!S$2</f>
        <v>England</v>
      </c>
      <c r="E158">
        <f>IF(List!$D$2&gt;=E$1,SUMIFS(Other!E$187:E$379,Other!$A$187:$A$379,$A158,Other!$D$187:$D$379,$D158),NA())</f>
        <v>7</v>
      </c>
      <c r="F158">
        <f>IF(List!$D$2&gt;=F$1,SUMIFS(Other!F$187:F$379,Other!$A$187:$A$379,$A158,Other!$D$187:$D$379,$D158),NA())</f>
        <v>2</v>
      </c>
      <c r="G158">
        <f>IF(List!$D$2&gt;=G$1,SUMIFS(Other!G$187:G$379,Other!$A$187:$A$379,$A158,Other!$D$187:$D$379,$D158),NA())</f>
        <v>5</v>
      </c>
      <c r="H158">
        <f>IF(List!$D$2&gt;=H$1,SUMIFS(Other!H$187:H$379,Other!$A$187:$A$379,$A158,Other!$D$187:$D$379,$D158),NA())</f>
        <v>9</v>
      </c>
      <c r="I158">
        <f>IF(List!$D$2&gt;=I$1,SUMIFS(Other!I$187:I$379,Other!$A$187:$A$379,$A158,Other!$D$187:$D$379,$D158),NA())</f>
        <v>7</v>
      </c>
      <c r="J158">
        <f>IF(List!$D$2&gt;=J$1,SUMIFS(Other!J$187:J$379,Other!$A$187:$A$379,$A158,Other!$D$187:$D$379,$D158),NA())</f>
        <v>5</v>
      </c>
      <c r="K158">
        <f>IF(List!$D$2&gt;=K$1,SUMIFS(Other!K$187:K$379,Other!$A$187:$A$379,$A158,Other!$D$187:$D$379,$D158),NA())</f>
        <v>7</v>
      </c>
      <c r="L158">
        <f>IF(List!$D$2&gt;=L$1,SUMIFS(Other!L$187:L$379,Other!$A$187:$A$379,$A158,Other!$D$187:$D$379,$D158),NA())</f>
        <v>7</v>
      </c>
      <c r="M158">
        <f>IF(List!$D$2&gt;=M$1,SUMIFS(Other!M$187:M$379,Other!$A$187:$A$379,$A158,Other!$D$187:$D$379,$D158),NA())</f>
        <v>6</v>
      </c>
      <c r="N158">
        <f>IF(List!$D$2&gt;=N$1,SUMIFS(Other!N$187:N$379,Other!$A$187:$A$379,$A158,Other!$D$187:$D$379,$D158),NA())</f>
        <v>3</v>
      </c>
      <c r="O158" t="e">
        <f>IF(List!$D$2&gt;=O$1,SUMIFS(Other!O$187:O$379,Other!$A$187:$A$379,$A158,Other!$D$187:$D$379,$D158),NA())</f>
        <v>#N/A</v>
      </c>
      <c r="P158" t="e">
        <f>IF(List!$D$2&gt;=P$1,SUMIFS(Other!P$187:P$379,Other!$A$187:$A$379,$A158,Other!$D$187:$D$379,$D158),NA())</f>
        <v>#N/A</v>
      </c>
      <c r="Q158" t="e">
        <f>SUM(E158:P158)</f>
        <v>#N/A</v>
      </c>
      <c r="R158" s="30">
        <f ca="1">SUM(OFFSET(D158,,,,List!$D$2))</f>
        <v>55</v>
      </c>
    </row>
    <row r="159" spans="1:18" x14ac:dyDescent="0.25">
      <c r="A159" t="s">
        <v>19</v>
      </c>
      <c r="B159" s="16" t="s">
        <v>36</v>
      </c>
      <c r="C159" s="16" t="str">
        <f>List!$R$2</f>
        <v>Europe</v>
      </c>
      <c r="D159" s="5" t="str">
        <f>List!S$3</f>
        <v>France</v>
      </c>
      <c r="E159">
        <f>IF(List!$D$2&gt;=E$1,SUMIFS(Other!E$187:E$379,Other!$A$187:$A$379,$A159,Other!$D$187:$D$379,$D159),NA())</f>
        <v>9</v>
      </c>
      <c r="F159">
        <f>IF(List!$D$2&gt;=F$1,SUMIFS(Other!F$187:F$379,Other!$A$187:$A$379,$A159,Other!$D$187:$D$379,$D159),NA())</f>
        <v>8</v>
      </c>
      <c r="G159">
        <f>IF(List!$D$2&gt;=G$1,SUMIFS(Other!G$187:G$379,Other!$A$187:$A$379,$A159,Other!$D$187:$D$379,$D159),NA())</f>
        <v>5</v>
      </c>
      <c r="H159">
        <f>IF(List!$D$2&gt;=H$1,SUMIFS(Other!H$187:H$379,Other!$A$187:$A$379,$A159,Other!$D$187:$D$379,$D159),NA())</f>
        <v>4</v>
      </c>
      <c r="I159">
        <f>IF(List!$D$2&gt;=I$1,SUMIFS(Other!I$187:I$379,Other!$A$187:$A$379,$A159,Other!$D$187:$D$379,$D159),NA())</f>
        <v>8</v>
      </c>
      <c r="J159">
        <f>IF(List!$D$2&gt;=J$1,SUMIFS(Other!J$187:J$379,Other!$A$187:$A$379,$A159,Other!$D$187:$D$379,$D159),NA())</f>
        <v>5</v>
      </c>
      <c r="K159">
        <f>IF(List!$D$2&gt;=K$1,SUMIFS(Other!K$187:K$379,Other!$A$187:$A$379,$A159,Other!$D$187:$D$379,$D159),NA())</f>
        <v>4</v>
      </c>
      <c r="L159">
        <f>IF(List!$D$2&gt;=L$1,SUMIFS(Other!L$187:L$379,Other!$A$187:$A$379,$A159,Other!$D$187:$D$379,$D159),NA())</f>
        <v>7</v>
      </c>
      <c r="M159">
        <f>IF(List!$D$2&gt;=M$1,SUMIFS(Other!M$187:M$379,Other!$A$187:$A$379,$A159,Other!$D$187:$D$379,$D159),NA())</f>
        <v>7</v>
      </c>
      <c r="N159">
        <f>IF(List!$D$2&gt;=N$1,SUMIFS(Other!N$187:N$379,Other!$A$187:$A$379,$A159,Other!$D$187:$D$379,$D159),NA())</f>
        <v>5</v>
      </c>
      <c r="O159" t="e">
        <f>IF(List!$D$2&gt;=O$1,SUMIFS(Other!O$187:O$379,Other!$A$187:$A$379,$A159,Other!$D$187:$D$379,$D159),NA())</f>
        <v>#N/A</v>
      </c>
      <c r="P159" t="e">
        <f>IF(List!$D$2&gt;=P$1,SUMIFS(Other!P$187:P$379,Other!$A$187:$A$379,$A159,Other!$D$187:$D$379,$D159),NA())</f>
        <v>#N/A</v>
      </c>
      <c r="Q159" t="e">
        <f t="shared" ref="Q159:Q167" si="68">SUM(E159:P159)</f>
        <v>#N/A</v>
      </c>
      <c r="R159" s="30">
        <f ca="1">SUM(OFFSET(D159,,,,List!$D$2))</f>
        <v>57</v>
      </c>
    </row>
    <row r="160" spans="1:18" x14ac:dyDescent="0.25">
      <c r="A160" t="s">
        <v>19</v>
      </c>
      <c r="B160" s="16" t="s">
        <v>36</v>
      </c>
      <c r="C160" s="16" t="str">
        <f>List!$R$2</f>
        <v>Europe</v>
      </c>
      <c r="D160" s="5" t="str">
        <f>List!S$4</f>
        <v>Germany</v>
      </c>
      <c r="E160">
        <f>IF(List!$D$2&gt;=E$1,SUMIFS(Other!E$187:E$379,Other!$A$187:$A$379,$A160,Other!$D$187:$D$379,$D160),NA())</f>
        <v>3</v>
      </c>
      <c r="F160">
        <f>IF(List!$D$2&gt;=F$1,SUMIFS(Other!F$187:F$379,Other!$A$187:$A$379,$A160,Other!$D$187:$D$379,$D160),NA())</f>
        <v>7</v>
      </c>
      <c r="G160">
        <f>IF(List!$D$2&gt;=G$1,SUMIFS(Other!G$187:G$379,Other!$A$187:$A$379,$A160,Other!$D$187:$D$379,$D160),NA())</f>
        <v>4</v>
      </c>
      <c r="H160">
        <f>IF(List!$D$2&gt;=H$1,SUMIFS(Other!H$187:H$379,Other!$A$187:$A$379,$A160,Other!$D$187:$D$379,$D160),NA())</f>
        <v>7</v>
      </c>
      <c r="I160">
        <f>IF(List!$D$2&gt;=I$1,SUMIFS(Other!I$187:I$379,Other!$A$187:$A$379,$A160,Other!$D$187:$D$379,$D160),NA())</f>
        <v>5</v>
      </c>
      <c r="J160">
        <f>IF(List!$D$2&gt;=J$1,SUMIFS(Other!J$187:J$379,Other!$A$187:$A$379,$A160,Other!$D$187:$D$379,$D160),NA())</f>
        <v>5</v>
      </c>
      <c r="K160">
        <f>IF(List!$D$2&gt;=K$1,SUMIFS(Other!K$187:K$379,Other!$A$187:$A$379,$A160,Other!$D$187:$D$379,$D160),NA())</f>
        <v>6</v>
      </c>
      <c r="L160">
        <f>IF(List!$D$2&gt;=L$1,SUMIFS(Other!L$187:L$379,Other!$A$187:$A$379,$A160,Other!$D$187:$D$379,$D160),NA())</f>
        <v>8</v>
      </c>
      <c r="M160">
        <f>IF(List!$D$2&gt;=M$1,SUMIFS(Other!M$187:M$379,Other!$A$187:$A$379,$A160,Other!$D$187:$D$379,$D160),NA())</f>
        <v>8</v>
      </c>
      <c r="N160">
        <f>IF(List!$D$2&gt;=N$1,SUMIFS(Other!N$187:N$379,Other!$A$187:$A$379,$A160,Other!$D$187:$D$379,$D160),NA())</f>
        <v>5</v>
      </c>
      <c r="O160" t="e">
        <f>IF(List!$D$2&gt;=O$1,SUMIFS(Other!O$187:O$379,Other!$A$187:$A$379,$A160,Other!$D$187:$D$379,$D160),NA())</f>
        <v>#N/A</v>
      </c>
      <c r="P160" t="e">
        <f>IF(List!$D$2&gt;=P$1,SUMIFS(Other!P$187:P$379,Other!$A$187:$A$379,$A160,Other!$D$187:$D$379,$D160),NA())</f>
        <v>#N/A</v>
      </c>
      <c r="Q160" t="e">
        <f t="shared" si="68"/>
        <v>#N/A</v>
      </c>
      <c r="R160" s="30">
        <f ca="1">SUM(OFFSET(D160,,,,List!$D$2))</f>
        <v>53</v>
      </c>
    </row>
    <row r="161" spans="1:18" x14ac:dyDescent="0.25">
      <c r="A161" t="s">
        <v>19</v>
      </c>
      <c r="B161" s="16" t="s">
        <v>36</v>
      </c>
      <c r="C161" s="16" t="str">
        <f>List!$R$2</f>
        <v>Europe</v>
      </c>
      <c r="D161" s="5" t="str">
        <f>List!S$5</f>
        <v>Greece</v>
      </c>
      <c r="E161">
        <f>IF(List!$D$2&gt;=E$1,SUMIFS(Other!E$187:E$379,Other!$A$187:$A$379,$A161,Other!$D$187:$D$379,$D161),NA())</f>
        <v>6</v>
      </c>
      <c r="F161">
        <f>IF(List!$D$2&gt;=F$1,SUMIFS(Other!F$187:F$379,Other!$A$187:$A$379,$A161,Other!$D$187:$D$379,$D161),NA())</f>
        <v>5</v>
      </c>
      <c r="G161">
        <f>IF(List!$D$2&gt;=G$1,SUMIFS(Other!G$187:G$379,Other!$A$187:$A$379,$A161,Other!$D$187:$D$379,$D161),NA())</f>
        <v>6</v>
      </c>
      <c r="H161">
        <f>IF(List!$D$2&gt;=H$1,SUMIFS(Other!H$187:H$379,Other!$A$187:$A$379,$A161,Other!$D$187:$D$379,$D161),NA())</f>
        <v>4</v>
      </c>
      <c r="I161">
        <f>IF(List!$D$2&gt;=I$1,SUMIFS(Other!I$187:I$379,Other!$A$187:$A$379,$A161,Other!$D$187:$D$379,$D161),NA())</f>
        <v>7</v>
      </c>
      <c r="J161">
        <f>IF(List!$D$2&gt;=J$1,SUMIFS(Other!J$187:J$379,Other!$A$187:$A$379,$A161,Other!$D$187:$D$379,$D161),NA())</f>
        <v>3</v>
      </c>
      <c r="K161">
        <f>IF(List!$D$2&gt;=K$1,SUMIFS(Other!K$187:K$379,Other!$A$187:$A$379,$A161,Other!$D$187:$D$379,$D161),NA())</f>
        <v>5</v>
      </c>
      <c r="L161">
        <f>IF(List!$D$2&gt;=L$1,SUMIFS(Other!L$187:L$379,Other!$A$187:$A$379,$A161,Other!$D$187:$D$379,$D161),NA())</f>
        <v>5</v>
      </c>
      <c r="M161">
        <f>IF(List!$D$2&gt;=M$1,SUMIFS(Other!M$187:M$379,Other!$A$187:$A$379,$A161,Other!$D$187:$D$379,$D161),NA())</f>
        <v>3</v>
      </c>
      <c r="N161">
        <f>IF(List!$D$2&gt;=N$1,SUMIFS(Other!N$187:N$379,Other!$A$187:$A$379,$A161,Other!$D$187:$D$379,$D161),NA())</f>
        <v>4</v>
      </c>
      <c r="O161" t="e">
        <f>IF(List!$D$2&gt;=O$1,SUMIFS(Other!O$187:O$379,Other!$A$187:$A$379,$A161,Other!$D$187:$D$379,$D161),NA())</f>
        <v>#N/A</v>
      </c>
      <c r="P161" t="e">
        <f>IF(List!$D$2&gt;=P$1,SUMIFS(Other!P$187:P$379,Other!$A$187:$A$379,$A161,Other!$D$187:$D$379,$D161),NA())</f>
        <v>#N/A</v>
      </c>
      <c r="Q161" t="e">
        <f t="shared" si="68"/>
        <v>#N/A</v>
      </c>
      <c r="R161" s="30">
        <f ca="1">SUM(OFFSET(D161,,,,List!$D$2))</f>
        <v>44</v>
      </c>
    </row>
    <row r="162" spans="1:18" x14ac:dyDescent="0.25">
      <c r="A162" t="s">
        <v>19</v>
      </c>
      <c r="B162" s="16" t="s">
        <v>36</v>
      </c>
      <c r="C162" s="16" t="str">
        <f>List!$R$2</f>
        <v>Europe</v>
      </c>
      <c r="D162" s="5" t="str">
        <f>List!S$6</f>
        <v>Ireland</v>
      </c>
      <c r="E162">
        <f>IF(List!$D$2&gt;=E$1,SUMIFS(Other!E$187:E$379,Other!$A$187:$A$379,$A162,Other!$D$187:$D$379,$D162),NA())</f>
        <v>8</v>
      </c>
      <c r="F162">
        <f>IF(List!$D$2&gt;=F$1,SUMIFS(Other!F$187:F$379,Other!$A$187:$A$379,$A162,Other!$D$187:$D$379,$D162),NA())</f>
        <v>4</v>
      </c>
      <c r="G162">
        <f>IF(List!$D$2&gt;=G$1,SUMIFS(Other!G$187:G$379,Other!$A$187:$A$379,$A162,Other!$D$187:$D$379,$D162),NA())</f>
        <v>8</v>
      </c>
      <c r="H162">
        <f>IF(List!$D$2&gt;=H$1,SUMIFS(Other!H$187:H$379,Other!$A$187:$A$379,$A162,Other!$D$187:$D$379,$D162),NA())</f>
        <v>4</v>
      </c>
      <c r="I162">
        <f>IF(List!$D$2&gt;=I$1,SUMIFS(Other!I$187:I$379,Other!$A$187:$A$379,$A162,Other!$D$187:$D$379,$D162),NA())</f>
        <v>6</v>
      </c>
      <c r="J162">
        <f>IF(List!$D$2&gt;=J$1,SUMIFS(Other!J$187:J$379,Other!$A$187:$A$379,$A162,Other!$D$187:$D$379,$D162),NA())</f>
        <v>6</v>
      </c>
      <c r="K162">
        <f>IF(List!$D$2&gt;=K$1,SUMIFS(Other!K$187:K$379,Other!$A$187:$A$379,$A162,Other!$D$187:$D$379,$D162),NA())</f>
        <v>3</v>
      </c>
      <c r="L162">
        <f>IF(List!$D$2&gt;=L$1,SUMIFS(Other!L$187:L$379,Other!$A$187:$A$379,$A162,Other!$D$187:$D$379,$D162),NA())</f>
        <v>4</v>
      </c>
      <c r="M162">
        <f>IF(List!$D$2&gt;=M$1,SUMIFS(Other!M$187:M$379,Other!$A$187:$A$379,$A162,Other!$D$187:$D$379,$D162),NA())</f>
        <v>9</v>
      </c>
      <c r="N162">
        <f>IF(List!$D$2&gt;=N$1,SUMIFS(Other!N$187:N$379,Other!$A$187:$A$379,$A162,Other!$D$187:$D$379,$D162),NA())</f>
        <v>4</v>
      </c>
      <c r="O162" t="e">
        <f>IF(List!$D$2&gt;=O$1,SUMIFS(Other!O$187:O$379,Other!$A$187:$A$379,$A162,Other!$D$187:$D$379,$D162),NA())</f>
        <v>#N/A</v>
      </c>
      <c r="P162" t="e">
        <f>IF(List!$D$2&gt;=P$1,SUMIFS(Other!P$187:P$379,Other!$A$187:$A$379,$A162,Other!$D$187:$D$379,$D162),NA())</f>
        <v>#N/A</v>
      </c>
      <c r="Q162" t="e">
        <f t="shared" si="68"/>
        <v>#N/A</v>
      </c>
      <c r="R162" s="30">
        <f ca="1">SUM(OFFSET(D162,,,,List!$D$2))</f>
        <v>52</v>
      </c>
    </row>
    <row r="163" spans="1:18" x14ac:dyDescent="0.25">
      <c r="A163" t="s">
        <v>19</v>
      </c>
      <c r="B163" s="16" t="s">
        <v>36</v>
      </c>
      <c r="C163" s="16" t="str">
        <f>List!$R$2</f>
        <v>Europe</v>
      </c>
      <c r="D163" s="5" t="str">
        <f>List!S$7</f>
        <v>Italy</v>
      </c>
      <c r="E163">
        <f>IF(List!$D$2&gt;=E$1,SUMIFS(Other!E$187:E$379,Other!$A$187:$A$379,$A163,Other!$D$187:$D$379,$D163),NA())</f>
        <v>4</v>
      </c>
      <c r="F163">
        <f>IF(List!$D$2&gt;=F$1,SUMIFS(Other!F$187:F$379,Other!$A$187:$A$379,$A163,Other!$D$187:$D$379,$D163),NA())</f>
        <v>9</v>
      </c>
      <c r="G163">
        <f>IF(List!$D$2&gt;=G$1,SUMIFS(Other!G$187:G$379,Other!$A$187:$A$379,$A163,Other!$D$187:$D$379,$D163),NA())</f>
        <v>3</v>
      </c>
      <c r="H163">
        <f>IF(List!$D$2&gt;=H$1,SUMIFS(Other!H$187:H$379,Other!$A$187:$A$379,$A163,Other!$D$187:$D$379,$D163),NA())</f>
        <v>5</v>
      </c>
      <c r="I163">
        <f>IF(List!$D$2&gt;=I$1,SUMIFS(Other!I$187:I$379,Other!$A$187:$A$379,$A163,Other!$D$187:$D$379,$D163),NA())</f>
        <v>3</v>
      </c>
      <c r="J163">
        <f>IF(List!$D$2&gt;=J$1,SUMIFS(Other!J$187:J$379,Other!$A$187:$A$379,$A163,Other!$D$187:$D$379,$D163),NA())</f>
        <v>5</v>
      </c>
      <c r="K163">
        <f>IF(List!$D$2&gt;=K$1,SUMIFS(Other!K$187:K$379,Other!$A$187:$A$379,$A163,Other!$D$187:$D$379,$D163),NA())</f>
        <v>8</v>
      </c>
      <c r="L163">
        <f>IF(List!$D$2&gt;=L$1,SUMIFS(Other!L$187:L$379,Other!$A$187:$A$379,$A163,Other!$D$187:$D$379,$D163),NA())</f>
        <v>7</v>
      </c>
      <c r="M163">
        <f>IF(List!$D$2&gt;=M$1,SUMIFS(Other!M$187:M$379,Other!$A$187:$A$379,$A163,Other!$D$187:$D$379,$D163),NA())</f>
        <v>5</v>
      </c>
      <c r="N163">
        <f>IF(List!$D$2&gt;=N$1,SUMIFS(Other!N$187:N$379,Other!$A$187:$A$379,$A163,Other!$D$187:$D$379,$D163),NA())</f>
        <v>2</v>
      </c>
      <c r="O163" t="e">
        <f>IF(List!$D$2&gt;=O$1,SUMIFS(Other!O$187:O$379,Other!$A$187:$A$379,$A163,Other!$D$187:$D$379,$D163),NA())</f>
        <v>#N/A</v>
      </c>
      <c r="P163" t="e">
        <f>IF(List!$D$2&gt;=P$1,SUMIFS(Other!P$187:P$379,Other!$A$187:$A$379,$A163,Other!$D$187:$D$379,$D163),NA())</f>
        <v>#N/A</v>
      </c>
      <c r="Q163" t="e">
        <f t="shared" si="68"/>
        <v>#N/A</v>
      </c>
      <c r="R163" s="30">
        <f ca="1">SUM(OFFSET(D163,,,,List!$D$2))</f>
        <v>49</v>
      </c>
    </row>
    <row r="164" spans="1:18" x14ac:dyDescent="0.25">
      <c r="A164" t="s">
        <v>19</v>
      </c>
      <c r="B164" s="16" t="s">
        <v>36</v>
      </c>
      <c r="C164" s="16" t="str">
        <f>List!$R$2</f>
        <v>Europe</v>
      </c>
      <c r="D164" s="5" t="str">
        <f>List!S$8</f>
        <v>Portugal</v>
      </c>
      <c r="E164">
        <f>IF(List!$D$2&gt;=E$1,SUMIFS(Other!E$187:E$379,Other!$A$187:$A$379,$A164,Other!$D$187:$D$379,$D164),NA())</f>
        <v>9</v>
      </c>
      <c r="F164">
        <f>IF(List!$D$2&gt;=F$1,SUMIFS(Other!F$187:F$379,Other!$A$187:$A$379,$A164,Other!$D$187:$D$379,$D164),NA())</f>
        <v>4</v>
      </c>
      <c r="G164">
        <f>IF(List!$D$2&gt;=G$1,SUMIFS(Other!G$187:G$379,Other!$A$187:$A$379,$A164,Other!$D$187:$D$379,$D164),NA())</f>
        <v>9</v>
      </c>
      <c r="H164">
        <f>IF(List!$D$2&gt;=H$1,SUMIFS(Other!H$187:H$379,Other!$A$187:$A$379,$A164,Other!$D$187:$D$379,$D164),NA())</f>
        <v>4</v>
      </c>
      <c r="I164">
        <f>IF(List!$D$2&gt;=I$1,SUMIFS(Other!I$187:I$379,Other!$A$187:$A$379,$A164,Other!$D$187:$D$379,$D164),NA())</f>
        <v>5</v>
      </c>
      <c r="J164">
        <f>IF(List!$D$2&gt;=J$1,SUMIFS(Other!J$187:J$379,Other!$A$187:$A$379,$A164,Other!$D$187:$D$379,$D164),NA())</f>
        <v>8</v>
      </c>
      <c r="K164">
        <f>IF(List!$D$2&gt;=K$1,SUMIFS(Other!K$187:K$379,Other!$A$187:$A$379,$A164,Other!$D$187:$D$379,$D164),NA())</f>
        <v>7</v>
      </c>
      <c r="L164">
        <f>IF(List!$D$2&gt;=L$1,SUMIFS(Other!L$187:L$379,Other!$A$187:$A$379,$A164,Other!$D$187:$D$379,$D164),NA())</f>
        <v>8</v>
      </c>
      <c r="M164">
        <f>IF(List!$D$2&gt;=M$1,SUMIFS(Other!M$187:M$379,Other!$A$187:$A$379,$A164,Other!$D$187:$D$379,$D164),NA())</f>
        <v>7</v>
      </c>
      <c r="N164">
        <f>IF(List!$D$2&gt;=N$1,SUMIFS(Other!N$187:N$379,Other!$A$187:$A$379,$A164,Other!$D$187:$D$379,$D164),NA())</f>
        <v>9</v>
      </c>
      <c r="O164" t="e">
        <f>IF(List!$D$2&gt;=O$1,SUMIFS(Other!O$187:O$379,Other!$A$187:$A$379,$A164,Other!$D$187:$D$379,$D164),NA())</f>
        <v>#N/A</v>
      </c>
      <c r="P164" t="e">
        <f>IF(List!$D$2&gt;=P$1,SUMIFS(Other!P$187:P$379,Other!$A$187:$A$379,$A164,Other!$D$187:$D$379,$D164),NA())</f>
        <v>#N/A</v>
      </c>
      <c r="Q164" t="e">
        <f t="shared" si="68"/>
        <v>#N/A</v>
      </c>
      <c r="R164" s="30">
        <f ca="1">SUM(OFFSET(D164,,,,List!$D$2))</f>
        <v>61</v>
      </c>
    </row>
    <row r="165" spans="1:18" x14ac:dyDescent="0.25">
      <c r="A165" t="s">
        <v>19</v>
      </c>
      <c r="B165" s="16" t="s">
        <v>36</v>
      </c>
      <c r="C165" s="16" t="str">
        <f>List!$R$2</f>
        <v>Europe</v>
      </c>
      <c r="D165" s="5" t="str">
        <f>List!S$9</f>
        <v>Scotland</v>
      </c>
      <c r="E165">
        <f>IF(List!$D$2&gt;=E$1,SUMIFS(Other!E$187:E$379,Other!$A$187:$A$379,$A165,Other!$D$187:$D$379,$D165),NA())</f>
        <v>8</v>
      </c>
      <c r="F165">
        <f>IF(List!$D$2&gt;=F$1,SUMIFS(Other!F$187:F$379,Other!$A$187:$A$379,$A165,Other!$D$187:$D$379,$D165),NA())</f>
        <v>6</v>
      </c>
      <c r="G165">
        <f>IF(List!$D$2&gt;=G$1,SUMIFS(Other!G$187:G$379,Other!$A$187:$A$379,$A165,Other!$D$187:$D$379,$D165),NA())</f>
        <v>4</v>
      </c>
      <c r="H165">
        <f>IF(List!$D$2&gt;=H$1,SUMIFS(Other!H$187:H$379,Other!$A$187:$A$379,$A165,Other!$D$187:$D$379,$D165),NA())</f>
        <v>7</v>
      </c>
      <c r="I165">
        <f>IF(List!$D$2&gt;=I$1,SUMIFS(Other!I$187:I$379,Other!$A$187:$A$379,$A165,Other!$D$187:$D$379,$D165),NA())</f>
        <v>4</v>
      </c>
      <c r="J165">
        <f>IF(List!$D$2&gt;=J$1,SUMIFS(Other!J$187:J$379,Other!$A$187:$A$379,$A165,Other!$D$187:$D$379,$D165),NA())</f>
        <v>8</v>
      </c>
      <c r="K165">
        <f>IF(List!$D$2&gt;=K$1,SUMIFS(Other!K$187:K$379,Other!$A$187:$A$379,$A165,Other!$D$187:$D$379,$D165),NA())</f>
        <v>7</v>
      </c>
      <c r="L165">
        <f>IF(List!$D$2&gt;=L$1,SUMIFS(Other!L$187:L$379,Other!$A$187:$A$379,$A165,Other!$D$187:$D$379,$D165),NA())</f>
        <v>6</v>
      </c>
      <c r="M165">
        <f>IF(List!$D$2&gt;=M$1,SUMIFS(Other!M$187:M$379,Other!$A$187:$A$379,$A165,Other!$D$187:$D$379,$D165),NA())</f>
        <v>2</v>
      </c>
      <c r="N165">
        <f>IF(List!$D$2&gt;=N$1,SUMIFS(Other!N$187:N$379,Other!$A$187:$A$379,$A165,Other!$D$187:$D$379,$D165),NA())</f>
        <v>5</v>
      </c>
      <c r="O165" t="e">
        <f>IF(List!$D$2&gt;=O$1,SUMIFS(Other!O$187:O$379,Other!$A$187:$A$379,$A165,Other!$D$187:$D$379,$D165),NA())</f>
        <v>#N/A</v>
      </c>
      <c r="P165" t="e">
        <f>IF(List!$D$2&gt;=P$1,SUMIFS(Other!P$187:P$379,Other!$A$187:$A$379,$A165,Other!$D$187:$D$379,$D165),NA())</f>
        <v>#N/A</v>
      </c>
      <c r="Q165" t="e">
        <f t="shared" si="68"/>
        <v>#N/A</v>
      </c>
      <c r="R165" s="30">
        <f ca="1">SUM(OFFSET(D165,,,,List!$D$2))</f>
        <v>52</v>
      </c>
    </row>
    <row r="166" spans="1:18" x14ac:dyDescent="0.25">
      <c r="A166" t="s">
        <v>19</v>
      </c>
      <c r="B166" s="16" t="s">
        <v>36</v>
      </c>
      <c r="C166" s="16" t="str">
        <f>List!$R$2</f>
        <v>Europe</v>
      </c>
      <c r="D166" s="5" t="str">
        <f>List!S$10</f>
        <v>Spain</v>
      </c>
      <c r="E166">
        <f>IF(List!$D$2&gt;=E$1,SUMIFS(Other!E$187:E$379,Other!$A$187:$A$379,$A166,Other!$D$187:$D$379,$D166),NA())</f>
        <v>2</v>
      </c>
      <c r="F166">
        <f>IF(List!$D$2&gt;=F$1,SUMIFS(Other!F$187:F$379,Other!$A$187:$A$379,$A166,Other!$D$187:$D$379,$D166),NA())</f>
        <v>6</v>
      </c>
      <c r="G166">
        <f>IF(List!$D$2&gt;=G$1,SUMIFS(Other!G$187:G$379,Other!$A$187:$A$379,$A166,Other!$D$187:$D$379,$D166),NA())</f>
        <v>7</v>
      </c>
      <c r="H166">
        <f>IF(List!$D$2&gt;=H$1,SUMIFS(Other!H$187:H$379,Other!$A$187:$A$379,$A166,Other!$D$187:$D$379,$D166),NA())</f>
        <v>9</v>
      </c>
      <c r="I166">
        <f>IF(List!$D$2&gt;=I$1,SUMIFS(Other!I$187:I$379,Other!$A$187:$A$379,$A166,Other!$D$187:$D$379,$D166),NA())</f>
        <v>5</v>
      </c>
      <c r="J166">
        <f>IF(List!$D$2&gt;=J$1,SUMIFS(Other!J$187:J$379,Other!$A$187:$A$379,$A166,Other!$D$187:$D$379,$D166),NA())</f>
        <v>4</v>
      </c>
      <c r="K166">
        <f>IF(List!$D$2&gt;=K$1,SUMIFS(Other!K$187:K$379,Other!$A$187:$A$379,$A166,Other!$D$187:$D$379,$D166),NA())</f>
        <v>5</v>
      </c>
      <c r="L166">
        <f>IF(List!$D$2&gt;=L$1,SUMIFS(Other!L$187:L$379,Other!$A$187:$A$379,$A166,Other!$D$187:$D$379,$D166),NA())</f>
        <v>9</v>
      </c>
      <c r="M166">
        <f>IF(List!$D$2&gt;=M$1,SUMIFS(Other!M$187:M$379,Other!$A$187:$A$379,$A166,Other!$D$187:$D$379,$D166),NA())</f>
        <v>3</v>
      </c>
      <c r="N166">
        <f>IF(List!$D$2&gt;=N$1,SUMIFS(Other!N$187:N$379,Other!$A$187:$A$379,$A166,Other!$D$187:$D$379,$D166),NA())</f>
        <v>8</v>
      </c>
      <c r="O166" t="e">
        <f>IF(List!$D$2&gt;=O$1,SUMIFS(Other!O$187:O$379,Other!$A$187:$A$379,$A166,Other!$D$187:$D$379,$D166),NA())</f>
        <v>#N/A</v>
      </c>
      <c r="P166" t="e">
        <f>IF(List!$D$2&gt;=P$1,SUMIFS(Other!P$187:P$379,Other!$A$187:$A$379,$A166,Other!$D$187:$D$379,$D166),NA())</f>
        <v>#N/A</v>
      </c>
      <c r="Q166" t="e">
        <f t="shared" si="68"/>
        <v>#N/A</v>
      </c>
      <c r="R166" s="30">
        <f ca="1">SUM(OFFSET(D166,,,,List!$D$2))</f>
        <v>50</v>
      </c>
    </row>
    <row r="167" spans="1:18" x14ac:dyDescent="0.25">
      <c r="A167" t="s">
        <v>19</v>
      </c>
      <c r="B167" s="16" t="s">
        <v>36</v>
      </c>
      <c r="C167" s="16" t="str">
        <f>List!$R$2</f>
        <v>Europe</v>
      </c>
      <c r="D167" s="5" t="str">
        <f>List!S$11</f>
        <v>Wales</v>
      </c>
      <c r="E167">
        <f>IF(List!$D$2&gt;=E$1,SUMIFS(Other!E$187:E$379,Other!$A$187:$A$379,$A167,Other!$D$187:$D$379,$D167),NA())</f>
        <v>6</v>
      </c>
      <c r="F167">
        <f>IF(List!$D$2&gt;=F$1,SUMIFS(Other!F$187:F$379,Other!$A$187:$A$379,$A167,Other!$D$187:$D$379,$D167),NA())</f>
        <v>8</v>
      </c>
      <c r="G167">
        <f>IF(List!$D$2&gt;=G$1,SUMIFS(Other!G$187:G$379,Other!$A$187:$A$379,$A167,Other!$D$187:$D$379,$D167),NA())</f>
        <v>2</v>
      </c>
      <c r="H167">
        <f>IF(List!$D$2&gt;=H$1,SUMIFS(Other!H$187:H$379,Other!$A$187:$A$379,$A167,Other!$D$187:$D$379,$D167),NA())</f>
        <v>8</v>
      </c>
      <c r="I167">
        <f>IF(List!$D$2&gt;=I$1,SUMIFS(Other!I$187:I$379,Other!$A$187:$A$379,$A167,Other!$D$187:$D$379,$D167),NA())</f>
        <v>7</v>
      </c>
      <c r="J167">
        <f>IF(List!$D$2&gt;=J$1,SUMIFS(Other!J$187:J$379,Other!$A$187:$A$379,$A167,Other!$D$187:$D$379,$D167),NA())</f>
        <v>6</v>
      </c>
      <c r="K167">
        <f>IF(List!$D$2&gt;=K$1,SUMIFS(Other!K$187:K$379,Other!$A$187:$A$379,$A167,Other!$D$187:$D$379,$D167),NA())</f>
        <v>5</v>
      </c>
      <c r="L167">
        <f>IF(List!$D$2&gt;=L$1,SUMIFS(Other!L$187:L$379,Other!$A$187:$A$379,$A167,Other!$D$187:$D$379,$D167),NA())</f>
        <v>2</v>
      </c>
      <c r="M167">
        <f>IF(List!$D$2&gt;=M$1,SUMIFS(Other!M$187:M$379,Other!$A$187:$A$379,$A167,Other!$D$187:$D$379,$D167),NA())</f>
        <v>8</v>
      </c>
      <c r="N167">
        <f>IF(List!$D$2&gt;=N$1,SUMIFS(Other!N$187:N$379,Other!$A$187:$A$379,$A167,Other!$D$187:$D$379,$D167),NA())</f>
        <v>5</v>
      </c>
      <c r="O167" t="e">
        <f>IF(List!$D$2&gt;=O$1,SUMIFS(Other!O$187:O$379,Other!$A$187:$A$379,$A167,Other!$D$187:$D$379,$D167),NA())</f>
        <v>#N/A</v>
      </c>
      <c r="P167" t="e">
        <f>IF(List!$D$2&gt;=P$1,SUMIFS(Other!P$187:P$379,Other!$A$187:$A$379,$A167,Other!$D$187:$D$379,$D167),NA())</f>
        <v>#N/A</v>
      </c>
      <c r="Q167" t="e">
        <f t="shared" si="68"/>
        <v>#N/A</v>
      </c>
      <c r="R167" s="30">
        <f ca="1">SUM(OFFSET(D167,,,,List!$D$2))</f>
        <v>52</v>
      </c>
    </row>
    <row r="168" spans="1:18" x14ac:dyDescent="0.25">
      <c r="A168" t="s">
        <v>19</v>
      </c>
      <c r="B168" s="16" t="s">
        <v>36</v>
      </c>
      <c r="D168" s="5" t="s">
        <v>15</v>
      </c>
      <c r="E168">
        <f>SUM(E158:E167)</f>
        <v>62</v>
      </c>
      <c r="F168">
        <f t="shared" ref="F168:Q168" si="69">SUM(F158:F167)</f>
        <v>59</v>
      </c>
      <c r="G168">
        <f t="shared" si="69"/>
        <v>53</v>
      </c>
      <c r="H168">
        <f t="shared" si="69"/>
        <v>61</v>
      </c>
      <c r="I168">
        <f t="shared" si="69"/>
        <v>57</v>
      </c>
      <c r="J168">
        <f t="shared" si="69"/>
        <v>55</v>
      </c>
      <c r="K168">
        <f t="shared" si="69"/>
        <v>57</v>
      </c>
      <c r="L168">
        <f t="shared" si="69"/>
        <v>63</v>
      </c>
      <c r="M168">
        <f t="shared" si="69"/>
        <v>58</v>
      </c>
      <c r="N168">
        <f t="shared" si="69"/>
        <v>50</v>
      </c>
      <c r="O168" t="e">
        <f t="shared" si="69"/>
        <v>#N/A</v>
      </c>
      <c r="P168" t="e">
        <f t="shared" si="69"/>
        <v>#N/A</v>
      </c>
      <c r="Q168" t="e">
        <f t="shared" si="69"/>
        <v>#N/A</v>
      </c>
      <c r="R168" s="30">
        <f ca="1">SUM(OFFSET(D168,,,,List!$D$2))</f>
        <v>525</v>
      </c>
    </row>
    <row r="169" spans="1:18" x14ac:dyDescent="0.25">
      <c r="B169" s="16"/>
    </row>
    <row r="170" spans="1:18" x14ac:dyDescent="0.25">
      <c r="B170" s="16"/>
    </row>
    <row r="171" spans="1:18" x14ac:dyDescent="0.25">
      <c r="A171" s="17" t="s">
        <v>41</v>
      </c>
      <c r="B171" s="17" t="s">
        <v>54</v>
      </c>
      <c r="C171" s="17" t="s">
        <v>55</v>
      </c>
      <c r="D171" s="17" t="s">
        <v>128</v>
      </c>
      <c r="E171" s="10" t="s">
        <v>22</v>
      </c>
      <c r="F171" s="10" t="s">
        <v>23</v>
      </c>
      <c r="G171" s="10" t="s">
        <v>24</v>
      </c>
      <c r="H171" s="10" t="s">
        <v>25</v>
      </c>
      <c r="I171" s="10" t="s">
        <v>26</v>
      </c>
      <c r="J171" s="10" t="s">
        <v>27</v>
      </c>
      <c r="K171" s="10" t="s">
        <v>22</v>
      </c>
      <c r="L171" s="10" t="s">
        <v>28</v>
      </c>
      <c r="M171" s="10" t="s">
        <v>29</v>
      </c>
      <c r="N171" s="10" t="s">
        <v>23</v>
      </c>
      <c r="O171" s="10" t="s">
        <v>29</v>
      </c>
      <c r="P171" s="10" t="s">
        <v>22</v>
      </c>
      <c r="Q171" s="47" t="s">
        <v>15</v>
      </c>
      <c r="R171" s="10" t="s">
        <v>40</v>
      </c>
    </row>
    <row r="172" spans="1:18" x14ac:dyDescent="0.25">
      <c r="A172" t="s">
        <v>20</v>
      </c>
      <c r="B172" s="16" t="s">
        <v>35</v>
      </c>
      <c r="C172" s="16" t="str">
        <f>List!$R$2</f>
        <v>Europe</v>
      </c>
      <c r="D172" s="5" t="str">
        <f>List!S$2</f>
        <v>England</v>
      </c>
      <c r="E172">
        <f>IF(List!$D$2&gt;=E$1,SUMIFS(Other!E$187:E$379,Other!$A$187:$A$379,$A172,Other!$D$187:$D$379,$D172),NA())</f>
        <v>2</v>
      </c>
      <c r="F172">
        <f>IF(List!$D$2&gt;=F$1,SUMIFS(Other!F$187:F$379,Other!$A$187:$A$379,$A172,Other!$D$187:$D$379,$D172),NA())</f>
        <v>6</v>
      </c>
      <c r="G172">
        <f>IF(List!$D$2&gt;=G$1,SUMIFS(Other!G$187:G$379,Other!$A$187:$A$379,$A172,Other!$D$187:$D$379,$D172),NA())</f>
        <v>6</v>
      </c>
      <c r="H172">
        <f>IF(List!$D$2&gt;=H$1,SUMIFS(Other!H$187:H$379,Other!$A$187:$A$379,$A172,Other!$D$187:$D$379,$D172),NA())</f>
        <v>5</v>
      </c>
      <c r="I172">
        <f>IF(List!$D$2&gt;=I$1,SUMIFS(Other!I$187:I$379,Other!$A$187:$A$379,$A172,Other!$D$187:$D$379,$D172),NA())</f>
        <v>8</v>
      </c>
      <c r="J172">
        <f>IF(List!$D$2&gt;=J$1,SUMIFS(Other!J$187:J$379,Other!$A$187:$A$379,$A172,Other!$D$187:$D$379,$D172),NA())</f>
        <v>5</v>
      </c>
      <c r="K172">
        <f>IF(List!$D$2&gt;=K$1,SUMIFS(Other!K$187:K$379,Other!$A$187:$A$379,$A172,Other!$D$187:$D$379,$D172),NA())</f>
        <v>6</v>
      </c>
      <c r="L172">
        <f>IF(List!$D$2&gt;=L$1,SUMIFS(Other!L$187:L$379,Other!$A$187:$A$379,$A172,Other!$D$187:$D$379,$D172),NA())</f>
        <v>6</v>
      </c>
      <c r="M172">
        <f>IF(List!$D$2&gt;=M$1,SUMIFS(Other!M$187:M$379,Other!$A$187:$A$379,$A172,Other!$D$187:$D$379,$D172),NA())</f>
        <v>7</v>
      </c>
      <c r="N172">
        <f>IF(List!$D$2&gt;=N$1,SUMIFS(Other!N$187:N$379,Other!$A$187:$A$379,$A172,Other!$D$187:$D$379,$D172),NA())</f>
        <v>7</v>
      </c>
      <c r="O172" t="e">
        <f>IF(List!$D$2&gt;=O$1,SUMIFS(Other!O$187:O$379,Other!$A$187:$A$379,$A172,Other!$D$187:$D$379,$D172),NA())</f>
        <v>#N/A</v>
      </c>
      <c r="P172" t="e">
        <f>IF(List!$D$2&gt;=P$1,SUMIFS(Other!P$187:P$379,Other!$A$187:$A$379,$A172,Other!$D$187:$D$379,$D172),NA())</f>
        <v>#N/A</v>
      </c>
      <c r="Q172">
        <f>SUMIFS(Other!Q$187:Q$379,Other!$A$187:$A$379,$A172,Other!$D$187:$D$379,$D172)</f>
        <v>71</v>
      </c>
      <c r="R172" s="29">
        <f ca="1">SUM(OFFSET(D172,,,,List!$D$2))</f>
        <v>51</v>
      </c>
    </row>
    <row r="173" spans="1:18" x14ac:dyDescent="0.25">
      <c r="A173" t="s">
        <v>20</v>
      </c>
      <c r="B173" s="16" t="s">
        <v>35</v>
      </c>
      <c r="C173" s="16" t="str">
        <f>List!$R$2</f>
        <v>Europe</v>
      </c>
      <c r="D173" s="5" t="str">
        <f>List!S$3</f>
        <v>France</v>
      </c>
      <c r="E173">
        <f>IF(List!$D$2&gt;=E$1,SUMIFS(Other!E$187:E$379,Other!$A$187:$A$379,$A173,Other!$D$187:$D$379,$D173),NA())</f>
        <v>9</v>
      </c>
      <c r="F173">
        <f>IF(List!$D$2&gt;=F$1,SUMIFS(Other!F$187:F$379,Other!$A$187:$A$379,$A173,Other!$D$187:$D$379,$D173),NA())</f>
        <v>2</v>
      </c>
      <c r="G173">
        <f>IF(List!$D$2&gt;=G$1,SUMIFS(Other!G$187:G$379,Other!$A$187:$A$379,$A173,Other!$D$187:$D$379,$D173),NA())</f>
        <v>3</v>
      </c>
      <c r="H173">
        <f>IF(List!$D$2&gt;=H$1,SUMIFS(Other!H$187:H$379,Other!$A$187:$A$379,$A173,Other!$D$187:$D$379,$D173),NA())</f>
        <v>3</v>
      </c>
      <c r="I173">
        <f>IF(List!$D$2&gt;=I$1,SUMIFS(Other!I$187:I$379,Other!$A$187:$A$379,$A173,Other!$D$187:$D$379,$D173),NA())</f>
        <v>6</v>
      </c>
      <c r="J173">
        <f>IF(List!$D$2&gt;=J$1,SUMIFS(Other!J$187:J$379,Other!$A$187:$A$379,$A173,Other!$D$187:$D$379,$D173),NA())</f>
        <v>6</v>
      </c>
      <c r="K173">
        <f>IF(List!$D$2&gt;=K$1,SUMIFS(Other!K$187:K$379,Other!$A$187:$A$379,$A173,Other!$D$187:$D$379,$D173),NA())</f>
        <v>7</v>
      </c>
      <c r="L173">
        <f>IF(List!$D$2&gt;=L$1,SUMIFS(Other!L$187:L$379,Other!$A$187:$A$379,$A173,Other!$D$187:$D$379,$D173),NA())</f>
        <v>5</v>
      </c>
      <c r="M173">
        <f>IF(List!$D$2&gt;=M$1,SUMIFS(Other!M$187:M$379,Other!$A$187:$A$379,$A173,Other!$D$187:$D$379,$D173),NA())</f>
        <v>7</v>
      </c>
      <c r="N173">
        <f>IF(List!$D$2&gt;=N$1,SUMIFS(Other!N$187:N$379,Other!$A$187:$A$379,$A173,Other!$D$187:$D$379,$D173),NA())</f>
        <v>9</v>
      </c>
      <c r="O173" t="e">
        <f>IF(List!$D$2&gt;=O$1,SUMIFS(Other!O$187:O$379,Other!$A$187:$A$379,$A173,Other!$D$187:$D$379,$D173),NA())</f>
        <v>#N/A</v>
      </c>
      <c r="P173" t="e">
        <f>IF(List!$D$2&gt;=P$1,SUMIFS(Other!P$187:P$379,Other!$A$187:$A$379,$A173,Other!$D$187:$D$379,$D173),NA())</f>
        <v>#N/A</v>
      </c>
      <c r="Q173">
        <f>SUMIFS(Other!Q$187:Q$379,Other!$A$187:$A$379,$A173,Other!$D$187:$D$379,$D173)</f>
        <v>74</v>
      </c>
      <c r="R173" s="29">
        <f ca="1">SUM(OFFSET(D173,,,,List!$D$2))</f>
        <v>48</v>
      </c>
    </row>
    <row r="174" spans="1:18" x14ac:dyDescent="0.25">
      <c r="A174" t="s">
        <v>20</v>
      </c>
      <c r="B174" s="16" t="s">
        <v>35</v>
      </c>
      <c r="C174" s="16" t="str">
        <f>List!$R$2</f>
        <v>Europe</v>
      </c>
      <c r="D174" s="5" t="str">
        <f>List!S$4</f>
        <v>Germany</v>
      </c>
      <c r="E174">
        <f>IF(List!$D$2&gt;=E$1,SUMIFS(Other!E$187:E$379,Other!$A$187:$A$379,$A174,Other!$D$187:$D$379,$D174),NA())</f>
        <v>5</v>
      </c>
      <c r="F174">
        <f>IF(List!$D$2&gt;=F$1,SUMIFS(Other!F$187:F$379,Other!$A$187:$A$379,$A174,Other!$D$187:$D$379,$D174),NA())</f>
        <v>7</v>
      </c>
      <c r="G174">
        <f>IF(List!$D$2&gt;=G$1,SUMIFS(Other!G$187:G$379,Other!$A$187:$A$379,$A174,Other!$D$187:$D$379,$D174),NA())</f>
        <v>5</v>
      </c>
      <c r="H174">
        <f>IF(List!$D$2&gt;=H$1,SUMIFS(Other!H$187:H$379,Other!$A$187:$A$379,$A174,Other!$D$187:$D$379,$D174),NA())</f>
        <v>5</v>
      </c>
      <c r="I174">
        <f>IF(List!$D$2&gt;=I$1,SUMIFS(Other!I$187:I$379,Other!$A$187:$A$379,$A174,Other!$D$187:$D$379,$D174),NA())</f>
        <v>5</v>
      </c>
      <c r="J174">
        <f>IF(List!$D$2&gt;=J$1,SUMIFS(Other!J$187:J$379,Other!$A$187:$A$379,$A174,Other!$D$187:$D$379,$D174),NA())</f>
        <v>6</v>
      </c>
      <c r="K174">
        <f>IF(List!$D$2&gt;=K$1,SUMIFS(Other!K$187:K$379,Other!$A$187:$A$379,$A174,Other!$D$187:$D$379,$D174),NA())</f>
        <v>7</v>
      </c>
      <c r="L174">
        <f>IF(List!$D$2&gt;=L$1,SUMIFS(Other!L$187:L$379,Other!$A$187:$A$379,$A174,Other!$D$187:$D$379,$D174),NA())</f>
        <v>7</v>
      </c>
      <c r="M174">
        <f>IF(List!$D$2&gt;=M$1,SUMIFS(Other!M$187:M$379,Other!$A$187:$A$379,$A174,Other!$D$187:$D$379,$D174),NA())</f>
        <v>5</v>
      </c>
      <c r="N174">
        <f>IF(List!$D$2&gt;=N$1,SUMIFS(Other!N$187:N$379,Other!$A$187:$A$379,$A174,Other!$D$187:$D$379,$D174),NA())</f>
        <v>5</v>
      </c>
      <c r="O174" t="e">
        <f>IF(List!$D$2&gt;=O$1,SUMIFS(Other!O$187:O$379,Other!$A$187:$A$379,$A174,Other!$D$187:$D$379,$D174),NA())</f>
        <v>#N/A</v>
      </c>
      <c r="P174" t="e">
        <f>IF(List!$D$2&gt;=P$1,SUMIFS(Other!P$187:P$379,Other!$A$187:$A$379,$A174,Other!$D$187:$D$379,$D174),NA())</f>
        <v>#N/A</v>
      </c>
      <c r="Q174">
        <f>SUMIFS(Other!Q$187:Q$379,Other!$A$187:$A$379,$A174,Other!$D$187:$D$379,$D174)</f>
        <v>68</v>
      </c>
      <c r="R174" s="29">
        <f ca="1">SUM(OFFSET(D174,,,,List!$D$2))</f>
        <v>52</v>
      </c>
    </row>
    <row r="175" spans="1:18" x14ac:dyDescent="0.25">
      <c r="A175" t="s">
        <v>20</v>
      </c>
      <c r="B175" s="16" t="s">
        <v>35</v>
      </c>
      <c r="C175" s="16" t="str">
        <f>List!$R$2</f>
        <v>Europe</v>
      </c>
      <c r="D175" s="5" t="str">
        <f>List!S$5</f>
        <v>Greece</v>
      </c>
      <c r="E175">
        <f>IF(List!$D$2&gt;=E$1,SUMIFS(Other!E$187:E$379,Other!$A$187:$A$379,$A175,Other!$D$187:$D$379,$D175),NA())</f>
        <v>7</v>
      </c>
      <c r="F175">
        <f>IF(List!$D$2&gt;=F$1,SUMIFS(Other!F$187:F$379,Other!$A$187:$A$379,$A175,Other!$D$187:$D$379,$D175),NA())</f>
        <v>7</v>
      </c>
      <c r="G175">
        <f>IF(List!$D$2&gt;=G$1,SUMIFS(Other!G$187:G$379,Other!$A$187:$A$379,$A175,Other!$D$187:$D$379,$D175),NA())</f>
        <v>5</v>
      </c>
      <c r="H175">
        <f>IF(List!$D$2&gt;=H$1,SUMIFS(Other!H$187:H$379,Other!$A$187:$A$379,$A175,Other!$D$187:$D$379,$D175),NA())</f>
        <v>6</v>
      </c>
      <c r="I175">
        <f>IF(List!$D$2&gt;=I$1,SUMIFS(Other!I$187:I$379,Other!$A$187:$A$379,$A175,Other!$D$187:$D$379,$D175),NA())</f>
        <v>3</v>
      </c>
      <c r="J175">
        <f>IF(List!$D$2&gt;=J$1,SUMIFS(Other!J$187:J$379,Other!$A$187:$A$379,$A175,Other!$D$187:$D$379,$D175),NA())</f>
        <v>5</v>
      </c>
      <c r="K175">
        <f>IF(List!$D$2&gt;=K$1,SUMIFS(Other!K$187:K$379,Other!$A$187:$A$379,$A175,Other!$D$187:$D$379,$D175),NA())</f>
        <v>8</v>
      </c>
      <c r="L175">
        <f>IF(List!$D$2&gt;=L$1,SUMIFS(Other!L$187:L$379,Other!$A$187:$A$379,$A175,Other!$D$187:$D$379,$D175),NA())</f>
        <v>7</v>
      </c>
      <c r="M175">
        <f>IF(List!$D$2&gt;=M$1,SUMIFS(Other!M$187:M$379,Other!$A$187:$A$379,$A175,Other!$D$187:$D$379,$D175),NA())</f>
        <v>6</v>
      </c>
      <c r="N175">
        <f>IF(List!$D$2&gt;=N$1,SUMIFS(Other!N$187:N$379,Other!$A$187:$A$379,$A175,Other!$D$187:$D$379,$D175),NA())</f>
        <v>6</v>
      </c>
      <c r="O175" t="e">
        <f>IF(List!$D$2&gt;=O$1,SUMIFS(Other!O$187:O$379,Other!$A$187:$A$379,$A175,Other!$D$187:$D$379,$D175),NA())</f>
        <v>#N/A</v>
      </c>
      <c r="P175" t="e">
        <f>IF(List!$D$2&gt;=P$1,SUMIFS(Other!P$187:P$379,Other!$A$187:$A$379,$A175,Other!$D$187:$D$379,$D175),NA())</f>
        <v>#N/A</v>
      </c>
      <c r="Q175">
        <f>SUMIFS(Other!Q$187:Q$379,Other!$A$187:$A$379,$A175,Other!$D$187:$D$379,$D175)</f>
        <v>72</v>
      </c>
      <c r="R175" s="29">
        <f ca="1">SUM(OFFSET(D175,,,,List!$D$2))</f>
        <v>54</v>
      </c>
    </row>
    <row r="176" spans="1:18" x14ac:dyDescent="0.25">
      <c r="A176" t="s">
        <v>20</v>
      </c>
      <c r="B176" s="16" t="s">
        <v>35</v>
      </c>
      <c r="C176" s="16" t="str">
        <f>List!$R$2</f>
        <v>Europe</v>
      </c>
      <c r="D176" s="5" t="str">
        <f>List!S$6</f>
        <v>Ireland</v>
      </c>
      <c r="E176">
        <f>IF(List!$D$2&gt;=E$1,SUMIFS(Other!E$187:E$379,Other!$A$187:$A$379,$A176,Other!$D$187:$D$379,$D176),NA())</f>
        <v>8</v>
      </c>
      <c r="F176">
        <f>IF(List!$D$2&gt;=F$1,SUMIFS(Other!F$187:F$379,Other!$A$187:$A$379,$A176,Other!$D$187:$D$379,$D176),NA())</f>
        <v>6</v>
      </c>
      <c r="G176">
        <f>IF(List!$D$2&gt;=G$1,SUMIFS(Other!G$187:G$379,Other!$A$187:$A$379,$A176,Other!$D$187:$D$379,$D176),NA())</f>
        <v>7</v>
      </c>
      <c r="H176">
        <f>IF(List!$D$2&gt;=H$1,SUMIFS(Other!H$187:H$379,Other!$A$187:$A$379,$A176,Other!$D$187:$D$379,$D176),NA())</f>
        <v>6</v>
      </c>
      <c r="I176">
        <f>IF(List!$D$2&gt;=I$1,SUMIFS(Other!I$187:I$379,Other!$A$187:$A$379,$A176,Other!$D$187:$D$379,$D176),NA())</f>
        <v>4</v>
      </c>
      <c r="J176">
        <f>IF(List!$D$2&gt;=J$1,SUMIFS(Other!J$187:J$379,Other!$A$187:$A$379,$A176,Other!$D$187:$D$379,$D176),NA())</f>
        <v>4</v>
      </c>
      <c r="K176">
        <f>IF(List!$D$2&gt;=K$1,SUMIFS(Other!K$187:K$379,Other!$A$187:$A$379,$A176,Other!$D$187:$D$379,$D176),NA())</f>
        <v>4</v>
      </c>
      <c r="L176">
        <f>IF(List!$D$2&gt;=L$1,SUMIFS(Other!L$187:L$379,Other!$A$187:$A$379,$A176,Other!$D$187:$D$379,$D176),NA())</f>
        <v>7</v>
      </c>
      <c r="M176">
        <f>IF(List!$D$2&gt;=M$1,SUMIFS(Other!M$187:M$379,Other!$A$187:$A$379,$A176,Other!$D$187:$D$379,$D176),NA())</f>
        <v>7</v>
      </c>
      <c r="N176">
        <f>IF(List!$D$2&gt;=N$1,SUMIFS(Other!N$187:N$379,Other!$A$187:$A$379,$A176,Other!$D$187:$D$379,$D176),NA())</f>
        <v>4</v>
      </c>
      <c r="O176" t="e">
        <f>IF(List!$D$2&gt;=O$1,SUMIFS(Other!O$187:O$379,Other!$A$187:$A$379,$A176,Other!$D$187:$D$379,$D176),NA())</f>
        <v>#N/A</v>
      </c>
      <c r="P176" t="e">
        <f>IF(List!$D$2&gt;=P$1,SUMIFS(Other!P$187:P$379,Other!$A$187:$A$379,$A176,Other!$D$187:$D$379,$D176),NA())</f>
        <v>#N/A</v>
      </c>
      <c r="Q176">
        <f>SUMIFS(Other!Q$187:Q$379,Other!$A$187:$A$379,$A176,Other!$D$187:$D$379,$D176)</f>
        <v>63</v>
      </c>
      <c r="R176" s="29">
        <f ca="1">SUM(OFFSET(D176,,,,List!$D$2))</f>
        <v>53</v>
      </c>
    </row>
    <row r="177" spans="1:18" x14ac:dyDescent="0.25">
      <c r="A177" t="s">
        <v>20</v>
      </c>
      <c r="B177" s="16" t="s">
        <v>35</v>
      </c>
      <c r="C177" s="16" t="str">
        <f>List!$R$2</f>
        <v>Europe</v>
      </c>
      <c r="D177" s="5" t="str">
        <f>List!S$7</f>
        <v>Italy</v>
      </c>
      <c r="E177">
        <f>IF(List!$D$2&gt;=E$1,SUMIFS(Other!E$187:E$379,Other!$A$187:$A$379,$A177,Other!$D$187:$D$379,$D177),NA())</f>
        <v>7</v>
      </c>
      <c r="F177">
        <f>IF(List!$D$2&gt;=F$1,SUMIFS(Other!F$187:F$379,Other!$A$187:$A$379,$A177,Other!$D$187:$D$379,$D177),NA())</f>
        <v>4</v>
      </c>
      <c r="G177">
        <f>IF(List!$D$2&gt;=G$1,SUMIFS(Other!G$187:G$379,Other!$A$187:$A$379,$A177,Other!$D$187:$D$379,$D177),NA())</f>
        <v>7</v>
      </c>
      <c r="H177">
        <f>IF(List!$D$2&gt;=H$1,SUMIFS(Other!H$187:H$379,Other!$A$187:$A$379,$A177,Other!$D$187:$D$379,$D177),NA())</f>
        <v>4</v>
      </c>
      <c r="I177">
        <f>IF(List!$D$2&gt;=I$1,SUMIFS(Other!I$187:I$379,Other!$A$187:$A$379,$A177,Other!$D$187:$D$379,$D177),NA())</f>
        <v>5</v>
      </c>
      <c r="J177">
        <f>IF(List!$D$2&gt;=J$1,SUMIFS(Other!J$187:J$379,Other!$A$187:$A$379,$A177,Other!$D$187:$D$379,$D177),NA())</f>
        <v>6</v>
      </c>
      <c r="K177">
        <f>IF(List!$D$2&gt;=K$1,SUMIFS(Other!K$187:K$379,Other!$A$187:$A$379,$A177,Other!$D$187:$D$379,$D177),NA())</f>
        <v>5</v>
      </c>
      <c r="L177">
        <f>IF(List!$D$2&gt;=L$1,SUMIFS(Other!L$187:L$379,Other!$A$187:$A$379,$A177,Other!$D$187:$D$379,$D177),NA())</f>
        <v>3</v>
      </c>
      <c r="M177">
        <f>IF(List!$D$2&gt;=M$1,SUMIFS(Other!M$187:M$379,Other!$A$187:$A$379,$A177,Other!$D$187:$D$379,$D177),NA())</f>
        <v>4</v>
      </c>
      <c r="N177">
        <f>IF(List!$D$2&gt;=N$1,SUMIFS(Other!N$187:N$379,Other!$A$187:$A$379,$A177,Other!$D$187:$D$379,$D177),NA())</f>
        <v>5</v>
      </c>
      <c r="O177" t="e">
        <f>IF(List!$D$2&gt;=O$1,SUMIFS(Other!O$187:O$379,Other!$A$187:$A$379,$A177,Other!$D$187:$D$379,$D177),NA())</f>
        <v>#N/A</v>
      </c>
      <c r="P177" t="e">
        <f>IF(List!$D$2&gt;=P$1,SUMIFS(Other!P$187:P$379,Other!$A$187:$A$379,$A177,Other!$D$187:$D$379,$D177),NA())</f>
        <v>#N/A</v>
      </c>
      <c r="Q177">
        <f>SUMIFS(Other!Q$187:Q$379,Other!$A$187:$A$379,$A177,Other!$D$187:$D$379,$D177)</f>
        <v>65</v>
      </c>
      <c r="R177" s="29">
        <f ca="1">SUM(OFFSET(D177,,,,List!$D$2))</f>
        <v>45</v>
      </c>
    </row>
    <row r="178" spans="1:18" x14ac:dyDescent="0.25">
      <c r="A178" t="s">
        <v>20</v>
      </c>
      <c r="B178" s="16" t="s">
        <v>35</v>
      </c>
      <c r="C178" s="16" t="str">
        <f>List!$R$2</f>
        <v>Europe</v>
      </c>
      <c r="D178" s="5" t="str">
        <f>List!S$8</f>
        <v>Portugal</v>
      </c>
      <c r="E178">
        <f>IF(List!$D$2&gt;=E$1,SUMIFS(Other!E$187:E$379,Other!$A$187:$A$379,$A178,Other!$D$187:$D$379,$D178),NA())</f>
        <v>6</v>
      </c>
      <c r="F178">
        <f>IF(List!$D$2&gt;=F$1,SUMIFS(Other!F$187:F$379,Other!$A$187:$A$379,$A178,Other!$D$187:$D$379,$D178),NA())</f>
        <v>6</v>
      </c>
      <c r="G178">
        <f>IF(List!$D$2&gt;=G$1,SUMIFS(Other!G$187:G$379,Other!$A$187:$A$379,$A178,Other!$D$187:$D$379,$D178),NA())</f>
        <v>7</v>
      </c>
      <c r="H178">
        <f>IF(List!$D$2&gt;=H$1,SUMIFS(Other!H$187:H$379,Other!$A$187:$A$379,$A178,Other!$D$187:$D$379,$D178),NA())</f>
        <v>3</v>
      </c>
      <c r="I178">
        <f>IF(List!$D$2&gt;=I$1,SUMIFS(Other!I$187:I$379,Other!$A$187:$A$379,$A178,Other!$D$187:$D$379,$D178),NA())</f>
        <v>4</v>
      </c>
      <c r="J178">
        <f>IF(List!$D$2&gt;=J$1,SUMIFS(Other!J$187:J$379,Other!$A$187:$A$379,$A178,Other!$D$187:$D$379,$D178),NA())</f>
        <v>5</v>
      </c>
      <c r="K178">
        <f>IF(List!$D$2&gt;=K$1,SUMIFS(Other!K$187:K$379,Other!$A$187:$A$379,$A178,Other!$D$187:$D$379,$D178),NA())</f>
        <v>3</v>
      </c>
      <c r="L178">
        <f>IF(List!$D$2&gt;=L$1,SUMIFS(Other!L$187:L$379,Other!$A$187:$A$379,$A178,Other!$D$187:$D$379,$D178),NA())</f>
        <v>4</v>
      </c>
      <c r="M178">
        <f>IF(List!$D$2&gt;=M$1,SUMIFS(Other!M$187:M$379,Other!$A$187:$A$379,$A178,Other!$D$187:$D$379,$D178),NA())</f>
        <v>7</v>
      </c>
      <c r="N178">
        <f>IF(List!$D$2&gt;=N$1,SUMIFS(Other!N$187:N$379,Other!$A$187:$A$379,$A178,Other!$D$187:$D$379,$D178),NA())</f>
        <v>5</v>
      </c>
      <c r="O178" t="e">
        <f>IF(List!$D$2&gt;=O$1,SUMIFS(Other!O$187:O$379,Other!$A$187:$A$379,$A178,Other!$D$187:$D$379,$D178),NA())</f>
        <v>#N/A</v>
      </c>
      <c r="P178" t="e">
        <f>IF(List!$D$2&gt;=P$1,SUMIFS(Other!P$187:P$379,Other!$A$187:$A$379,$A178,Other!$D$187:$D$379,$D178),NA())</f>
        <v>#N/A</v>
      </c>
      <c r="Q178">
        <f>SUMIFS(Other!Q$187:Q$379,Other!$A$187:$A$379,$A178,Other!$D$187:$D$379,$D178)</f>
        <v>57</v>
      </c>
      <c r="R178" s="29">
        <f ca="1">SUM(OFFSET(D178,,,,List!$D$2))</f>
        <v>45</v>
      </c>
    </row>
    <row r="179" spans="1:18" x14ac:dyDescent="0.25">
      <c r="A179" t="s">
        <v>20</v>
      </c>
      <c r="B179" s="16" t="s">
        <v>35</v>
      </c>
      <c r="C179" s="16" t="str">
        <f>List!$R$2</f>
        <v>Europe</v>
      </c>
      <c r="D179" s="5" t="str">
        <f>List!S$9</f>
        <v>Scotland</v>
      </c>
      <c r="E179">
        <f>IF(List!$D$2&gt;=E$1,SUMIFS(Other!E$187:E$379,Other!$A$187:$A$379,$A179,Other!$D$187:$D$379,$D179),NA())</f>
        <v>8</v>
      </c>
      <c r="F179">
        <f>IF(List!$D$2&gt;=F$1,SUMIFS(Other!F$187:F$379,Other!$A$187:$A$379,$A179,Other!$D$187:$D$379,$D179),NA())</f>
        <v>8</v>
      </c>
      <c r="G179">
        <f>IF(List!$D$2&gt;=G$1,SUMIFS(Other!G$187:G$379,Other!$A$187:$A$379,$A179,Other!$D$187:$D$379,$D179),NA())</f>
        <v>9</v>
      </c>
      <c r="H179">
        <f>IF(List!$D$2&gt;=H$1,SUMIFS(Other!H$187:H$379,Other!$A$187:$A$379,$A179,Other!$D$187:$D$379,$D179),NA())</f>
        <v>5</v>
      </c>
      <c r="I179">
        <f>IF(List!$D$2&gt;=I$1,SUMIFS(Other!I$187:I$379,Other!$A$187:$A$379,$A179,Other!$D$187:$D$379,$D179),NA())</f>
        <v>6</v>
      </c>
      <c r="J179">
        <f>IF(List!$D$2&gt;=J$1,SUMIFS(Other!J$187:J$379,Other!$A$187:$A$379,$A179,Other!$D$187:$D$379,$D179),NA())</f>
        <v>5</v>
      </c>
      <c r="K179">
        <f>IF(List!$D$2&gt;=K$1,SUMIFS(Other!K$187:K$379,Other!$A$187:$A$379,$A179,Other!$D$187:$D$379,$D179),NA())</f>
        <v>7</v>
      </c>
      <c r="L179">
        <f>IF(List!$D$2&gt;=L$1,SUMIFS(Other!L$187:L$379,Other!$A$187:$A$379,$A179,Other!$D$187:$D$379,$D179),NA())</f>
        <v>6</v>
      </c>
      <c r="M179">
        <f>IF(List!$D$2&gt;=M$1,SUMIFS(Other!M$187:M$379,Other!$A$187:$A$379,$A179,Other!$D$187:$D$379,$D179),NA())</f>
        <v>5</v>
      </c>
      <c r="N179">
        <f>IF(List!$D$2&gt;=N$1,SUMIFS(Other!N$187:N$379,Other!$A$187:$A$379,$A179,Other!$D$187:$D$379,$D179),NA())</f>
        <v>6</v>
      </c>
      <c r="O179" t="e">
        <f>IF(List!$D$2&gt;=O$1,SUMIFS(Other!O$187:O$379,Other!$A$187:$A$379,$A179,Other!$D$187:$D$379,$D179),NA())</f>
        <v>#N/A</v>
      </c>
      <c r="P179" t="e">
        <f>IF(List!$D$2&gt;=P$1,SUMIFS(Other!P$187:P$379,Other!$A$187:$A$379,$A179,Other!$D$187:$D$379,$D179),NA())</f>
        <v>#N/A</v>
      </c>
      <c r="Q179">
        <f>SUMIFS(Other!Q$187:Q$379,Other!$A$187:$A$379,$A179,Other!$D$187:$D$379,$D179)</f>
        <v>74</v>
      </c>
      <c r="R179" s="29">
        <f ca="1">SUM(OFFSET(D179,,,,List!$D$2))</f>
        <v>59</v>
      </c>
    </row>
    <row r="180" spans="1:18" x14ac:dyDescent="0.25">
      <c r="A180" t="s">
        <v>20</v>
      </c>
      <c r="B180" s="16" t="s">
        <v>35</v>
      </c>
      <c r="C180" s="16" t="str">
        <f>List!$R$2</f>
        <v>Europe</v>
      </c>
      <c r="D180" s="5" t="str">
        <f>List!S$10</f>
        <v>Spain</v>
      </c>
      <c r="E180">
        <f>IF(List!$D$2&gt;=E$1,SUMIFS(Other!E$187:E$379,Other!$A$187:$A$379,$A180,Other!$D$187:$D$379,$D180),NA())</f>
        <v>6</v>
      </c>
      <c r="F180">
        <f>IF(List!$D$2&gt;=F$1,SUMIFS(Other!F$187:F$379,Other!$A$187:$A$379,$A180,Other!$D$187:$D$379,$D180),NA())</f>
        <v>5</v>
      </c>
      <c r="G180">
        <f>IF(List!$D$2&gt;=G$1,SUMIFS(Other!G$187:G$379,Other!$A$187:$A$379,$A180,Other!$D$187:$D$379,$D180),NA())</f>
        <v>5</v>
      </c>
      <c r="H180">
        <f>IF(List!$D$2&gt;=H$1,SUMIFS(Other!H$187:H$379,Other!$A$187:$A$379,$A180,Other!$D$187:$D$379,$D180),NA())</f>
        <v>6</v>
      </c>
      <c r="I180">
        <f>IF(List!$D$2&gt;=I$1,SUMIFS(Other!I$187:I$379,Other!$A$187:$A$379,$A180,Other!$D$187:$D$379,$D180),NA())</f>
        <v>5</v>
      </c>
      <c r="J180">
        <f>IF(List!$D$2&gt;=J$1,SUMIFS(Other!J$187:J$379,Other!$A$187:$A$379,$A180,Other!$D$187:$D$379,$D180),NA())</f>
        <v>7</v>
      </c>
      <c r="K180">
        <f>IF(List!$D$2&gt;=K$1,SUMIFS(Other!K$187:K$379,Other!$A$187:$A$379,$A180,Other!$D$187:$D$379,$D180),NA())</f>
        <v>4</v>
      </c>
      <c r="L180">
        <f>IF(List!$D$2&gt;=L$1,SUMIFS(Other!L$187:L$379,Other!$A$187:$A$379,$A180,Other!$D$187:$D$379,$D180),NA())</f>
        <v>4</v>
      </c>
      <c r="M180">
        <f>IF(List!$D$2&gt;=M$1,SUMIFS(Other!M$187:M$379,Other!$A$187:$A$379,$A180,Other!$D$187:$D$379,$D180),NA())</f>
        <v>6</v>
      </c>
      <c r="N180">
        <f>IF(List!$D$2&gt;=N$1,SUMIFS(Other!N$187:N$379,Other!$A$187:$A$379,$A180,Other!$D$187:$D$379,$D180),NA())</f>
        <v>5</v>
      </c>
      <c r="O180" t="e">
        <f>IF(List!$D$2&gt;=O$1,SUMIFS(Other!O$187:O$379,Other!$A$187:$A$379,$A180,Other!$D$187:$D$379,$D180),NA())</f>
        <v>#N/A</v>
      </c>
      <c r="P180" t="e">
        <f>IF(List!$D$2&gt;=P$1,SUMIFS(Other!P$187:P$379,Other!$A$187:$A$379,$A180,Other!$D$187:$D$379,$D180),NA())</f>
        <v>#N/A</v>
      </c>
      <c r="Q180">
        <f>SUMIFS(Other!Q$187:Q$379,Other!$A$187:$A$379,$A180,Other!$D$187:$D$379,$D180)</f>
        <v>62</v>
      </c>
      <c r="R180" s="29">
        <f ca="1">SUM(OFFSET(D180,,,,List!$D$2))</f>
        <v>48</v>
      </c>
    </row>
    <row r="181" spans="1:18" x14ac:dyDescent="0.25">
      <c r="A181" t="s">
        <v>20</v>
      </c>
      <c r="B181" s="16" t="s">
        <v>35</v>
      </c>
      <c r="C181" s="16" t="str">
        <f>List!$R$2</f>
        <v>Europe</v>
      </c>
      <c r="D181" s="5" t="str">
        <f>List!S$11</f>
        <v>Wales</v>
      </c>
      <c r="E181">
        <f>IF(List!$D$2&gt;=E$1,SUMIFS(Other!E$187:E$379,Other!$A$187:$A$379,$A181,Other!$D$187:$D$379,$D181),NA())</f>
        <v>6</v>
      </c>
      <c r="F181">
        <f>IF(List!$D$2&gt;=F$1,SUMIFS(Other!F$187:F$379,Other!$A$187:$A$379,$A181,Other!$D$187:$D$379,$D181),NA())</f>
        <v>5</v>
      </c>
      <c r="G181">
        <f>IF(List!$D$2&gt;=G$1,SUMIFS(Other!G$187:G$379,Other!$A$187:$A$379,$A181,Other!$D$187:$D$379,$D181),NA())</f>
        <v>6</v>
      </c>
      <c r="H181">
        <f>IF(List!$D$2&gt;=H$1,SUMIFS(Other!H$187:H$379,Other!$A$187:$A$379,$A181,Other!$D$187:$D$379,$D181),NA())</f>
        <v>4</v>
      </c>
      <c r="I181">
        <f>IF(List!$D$2&gt;=I$1,SUMIFS(Other!I$187:I$379,Other!$A$187:$A$379,$A181,Other!$D$187:$D$379,$D181),NA())</f>
        <v>2</v>
      </c>
      <c r="J181">
        <f>IF(List!$D$2&gt;=J$1,SUMIFS(Other!J$187:J$379,Other!$A$187:$A$379,$A181,Other!$D$187:$D$379,$D181),NA())</f>
        <v>6</v>
      </c>
      <c r="K181">
        <f>IF(List!$D$2&gt;=K$1,SUMIFS(Other!K$187:K$379,Other!$A$187:$A$379,$A181,Other!$D$187:$D$379,$D181),NA())</f>
        <v>6</v>
      </c>
      <c r="L181">
        <f>IF(List!$D$2&gt;=L$1,SUMIFS(Other!L$187:L$379,Other!$A$187:$A$379,$A181,Other!$D$187:$D$379,$D181),NA())</f>
        <v>9</v>
      </c>
      <c r="M181">
        <f>IF(List!$D$2&gt;=M$1,SUMIFS(Other!M$187:M$379,Other!$A$187:$A$379,$A181,Other!$D$187:$D$379,$D181),NA())</f>
        <v>3</v>
      </c>
      <c r="N181">
        <f>IF(List!$D$2&gt;=N$1,SUMIFS(Other!N$187:N$379,Other!$A$187:$A$379,$A181,Other!$D$187:$D$379,$D181),NA())</f>
        <v>6</v>
      </c>
      <c r="O181" t="e">
        <f>IF(List!$D$2&gt;=O$1,SUMIFS(Other!O$187:O$379,Other!$A$187:$A$379,$A181,Other!$D$187:$D$379,$D181),NA())</f>
        <v>#N/A</v>
      </c>
      <c r="P181" t="e">
        <f>IF(List!$D$2&gt;=P$1,SUMIFS(Other!P$187:P$379,Other!$A$187:$A$379,$A181,Other!$D$187:$D$379,$D181),NA())</f>
        <v>#N/A</v>
      </c>
      <c r="Q181">
        <f>SUMIFS(Other!Q$187:Q$379,Other!$A$187:$A$379,$A181,Other!$D$187:$D$379,$D181)</f>
        <v>65</v>
      </c>
      <c r="R181" s="29">
        <f ca="1">SUM(OFFSET(D181,,,,List!$D$2))</f>
        <v>47</v>
      </c>
    </row>
    <row r="182" spans="1:18" x14ac:dyDescent="0.25">
      <c r="A182" t="s">
        <v>20</v>
      </c>
      <c r="B182" s="16" t="s">
        <v>35</v>
      </c>
      <c r="D182" s="5" t="s">
        <v>15</v>
      </c>
      <c r="E182">
        <f>SUM(E172:E181)</f>
        <v>64</v>
      </c>
      <c r="F182">
        <f t="shared" ref="F182:P182" si="70">SUM(F172:F181)</f>
        <v>56</v>
      </c>
      <c r="G182">
        <f t="shared" si="70"/>
        <v>60</v>
      </c>
      <c r="H182">
        <f t="shared" si="70"/>
        <v>47</v>
      </c>
      <c r="I182">
        <f t="shared" si="70"/>
        <v>48</v>
      </c>
      <c r="J182">
        <f t="shared" si="70"/>
        <v>55</v>
      </c>
      <c r="K182">
        <f t="shared" si="70"/>
        <v>57</v>
      </c>
      <c r="L182">
        <f t="shared" si="70"/>
        <v>58</v>
      </c>
      <c r="M182">
        <f t="shared" si="70"/>
        <v>57</v>
      </c>
      <c r="N182">
        <f t="shared" si="70"/>
        <v>58</v>
      </c>
      <c r="O182" t="e">
        <f t="shared" si="70"/>
        <v>#N/A</v>
      </c>
      <c r="P182" t="e">
        <f t="shared" si="70"/>
        <v>#N/A</v>
      </c>
      <c r="Q182">
        <f>SUMIFS(Other!Q$187:Q$379,Other!$A$187:$A$379,$A182,Other!$D$187:$D$379,$D182)</f>
        <v>656</v>
      </c>
      <c r="R182" s="29">
        <f ca="1">SUM(OFFSET(D182,,,,List!$D$2))</f>
        <v>502</v>
      </c>
    </row>
    <row r="183" spans="1:18" x14ac:dyDescent="0.25">
      <c r="B183" s="16"/>
      <c r="R183" s="56"/>
    </row>
    <row r="184" spans="1:18" x14ac:dyDescent="0.25">
      <c r="B184" s="16"/>
      <c r="R184" s="56"/>
    </row>
    <row r="185" spans="1:18" x14ac:dyDescent="0.25">
      <c r="A185" s="17" t="s">
        <v>41</v>
      </c>
      <c r="B185" s="20" t="s">
        <v>54</v>
      </c>
      <c r="C185" s="17" t="s">
        <v>55</v>
      </c>
      <c r="D185" s="17" t="s">
        <v>128</v>
      </c>
      <c r="E185" s="10" t="s">
        <v>22</v>
      </c>
      <c r="F185" s="10" t="s">
        <v>23</v>
      </c>
      <c r="G185" s="10" t="s">
        <v>24</v>
      </c>
      <c r="H185" s="10" t="s">
        <v>25</v>
      </c>
      <c r="I185" s="10" t="s">
        <v>26</v>
      </c>
      <c r="J185" s="10" t="s">
        <v>27</v>
      </c>
      <c r="K185" s="10" t="s">
        <v>22</v>
      </c>
      <c r="L185" s="10" t="s">
        <v>28</v>
      </c>
      <c r="M185" s="10" t="s">
        <v>29</v>
      </c>
      <c r="N185" s="10" t="s">
        <v>23</v>
      </c>
      <c r="O185" s="10" t="s">
        <v>29</v>
      </c>
      <c r="P185" s="10" t="s">
        <v>22</v>
      </c>
      <c r="Q185" s="47" t="s">
        <v>15</v>
      </c>
      <c r="R185" s="12" t="s">
        <v>40</v>
      </c>
    </row>
    <row r="186" spans="1:18" x14ac:dyDescent="0.25">
      <c r="A186" t="s">
        <v>19</v>
      </c>
      <c r="B186" s="16" t="s">
        <v>35</v>
      </c>
      <c r="C186" s="16" t="str">
        <f>List!$R$2</f>
        <v>Europe</v>
      </c>
      <c r="D186" s="5" t="str">
        <f>List!S$2</f>
        <v>England</v>
      </c>
      <c r="E186">
        <f>IF(List!$D$2&gt;=E$1,SUMIFS(Other!E$187:E$379,Other!$A$187:$A$379,$A186,Other!$D$187:$D$379,$D186),NA())</f>
        <v>7</v>
      </c>
      <c r="F186">
        <f>IF(List!$D$2&gt;=F$1,SUMIFS(Other!F$187:F$379,Other!$A$187:$A$379,$A186,Other!$D$187:$D$379,$D186),NA())</f>
        <v>2</v>
      </c>
      <c r="G186">
        <f>IF(List!$D$2&gt;=G$1,SUMIFS(Other!G$187:G$379,Other!$A$187:$A$379,$A186,Other!$D$187:$D$379,$D186),NA())</f>
        <v>5</v>
      </c>
      <c r="H186">
        <f>IF(List!$D$2&gt;=H$1,SUMIFS(Other!H$187:H$379,Other!$A$187:$A$379,$A186,Other!$D$187:$D$379,$D186),NA())</f>
        <v>9</v>
      </c>
      <c r="I186">
        <f>IF(List!$D$2&gt;=I$1,SUMIFS(Other!I$187:I$379,Other!$A$187:$A$379,$A186,Other!$D$187:$D$379,$D186),NA())</f>
        <v>7</v>
      </c>
      <c r="J186">
        <f>IF(List!$D$2&gt;=J$1,SUMIFS(Other!J$187:J$379,Other!$A$187:$A$379,$A186,Other!$D$187:$D$379,$D186),NA())</f>
        <v>5</v>
      </c>
      <c r="K186">
        <f>IF(List!$D$2&gt;=K$1,SUMIFS(Other!K$187:K$379,Other!$A$187:$A$379,$A186,Other!$D$187:$D$379,$D186),NA())</f>
        <v>7</v>
      </c>
      <c r="L186">
        <f>IF(List!$D$2&gt;=L$1,SUMIFS(Other!L$187:L$379,Other!$A$187:$A$379,$A186,Other!$D$187:$D$379,$D186),NA())</f>
        <v>7</v>
      </c>
      <c r="M186">
        <f>IF(List!$D$2&gt;=M$1,SUMIFS(Other!M$187:M$379,Other!$A$187:$A$379,$A186,Other!$D$187:$D$379,$D186),NA())</f>
        <v>6</v>
      </c>
      <c r="N186">
        <f>IF(List!$D$2&gt;=N$1,SUMIFS(Other!N$187:N$379,Other!$A$187:$A$379,$A186,Other!$D$187:$D$379,$D186),NA())</f>
        <v>3</v>
      </c>
      <c r="O186" t="e">
        <f>IF(List!$D$2&gt;=O$1,SUMIFS(Other!O$187:O$379,Other!$A$187:$A$379,$A186,Other!$D$187:$D$379,$D186),NA())</f>
        <v>#N/A</v>
      </c>
      <c r="P186" t="e">
        <f>IF(List!$D$2&gt;=P$1,SUMIFS(Other!P$187:P$379,Other!$A$187:$A$379,$A186,Other!$D$187:$D$379,$D186),NA())</f>
        <v>#N/A</v>
      </c>
      <c r="Q186">
        <f>SUMIFS(Other!Q$187:Q$379,Other!$A$187:$A$379,$A186,Other!$D$187:$D$379,$D186)</f>
        <v>73</v>
      </c>
      <c r="R186" s="29">
        <f ca="1">SUM(OFFSET(D186,,,,List!$D$2))</f>
        <v>55</v>
      </c>
    </row>
    <row r="187" spans="1:18" x14ac:dyDescent="0.25">
      <c r="A187" t="s">
        <v>19</v>
      </c>
      <c r="B187" s="16" t="s">
        <v>35</v>
      </c>
      <c r="C187" s="16" t="str">
        <f>List!$R$2</f>
        <v>Europe</v>
      </c>
      <c r="D187" s="5" t="str">
        <f>List!S$3</f>
        <v>France</v>
      </c>
      <c r="E187">
        <f>IF(List!$D$2&gt;=E$1,SUMIFS(Other!E$187:E$379,Other!$A$187:$A$379,$A187,Other!$D$187:$D$379,$D187),NA())</f>
        <v>9</v>
      </c>
      <c r="F187">
        <f>IF(List!$D$2&gt;=F$1,SUMIFS(Other!F$187:F$379,Other!$A$187:$A$379,$A187,Other!$D$187:$D$379,$D187),NA())</f>
        <v>8</v>
      </c>
      <c r="G187">
        <f>IF(List!$D$2&gt;=G$1,SUMIFS(Other!G$187:G$379,Other!$A$187:$A$379,$A187,Other!$D$187:$D$379,$D187),NA())</f>
        <v>5</v>
      </c>
      <c r="H187">
        <f>IF(List!$D$2&gt;=H$1,SUMIFS(Other!H$187:H$379,Other!$A$187:$A$379,$A187,Other!$D$187:$D$379,$D187),NA())</f>
        <v>4</v>
      </c>
      <c r="I187">
        <f>IF(List!$D$2&gt;=I$1,SUMIFS(Other!I$187:I$379,Other!$A$187:$A$379,$A187,Other!$D$187:$D$379,$D187),NA())</f>
        <v>8</v>
      </c>
      <c r="J187">
        <f>IF(List!$D$2&gt;=J$1,SUMIFS(Other!J$187:J$379,Other!$A$187:$A$379,$A187,Other!$D$187:$D$379,$D187),NA())</f>
        <v>5</v>
      </c>
      <c r="K187">
        <f>IF(List!$D$2&gt;=K$1,SUMIFS(Other!K$187:K$379,Other!$A$187:$A$379,$A187,Other!$D$187:$D$379,$D187),NA())</f>
        <v>4</v>
      </c>
      <c r="L187">
        <f>IF(List!$D$2&gt;=L$1,SUMIFS(Other!L$187:L$379,Other!$A$187:$A$379,$A187,Other!$D$187:$D$379,$D187),NA())</f>
        <v>7</v>
      </c>
      <c r="M187">
        <f>IF(List!$D$2&gt;=M$1,SUMIFS(Other!M$187:M$379,Other!$A$187:$A$379,$A187,Other!$D$187:$D$379,$D187),NA())</f>
        <v>7</v>
      </c>
      <c r="N187">
        <f>IF(List!$D$2&gt;=N$1,SUMIFS(Other!N$187:N$379,Other!$A$187:$A$379,$A187,Other!$D$187:$D$379,$D187),NA())</f>
        <v>5</v>
      </c>
      <c r="O187" t="e">
        <f>IF(List!$D$2&gt;=O$1,SUMIFS(Other!O$187:O$379,Other!$A$187:$A$379,$A187,Other!$D$187:$D$379,$D187),NA())</f>
        <v>#N/A</v>
      </c>
      <c r="P187" t="e">
        <f>IF(List!$D$2&gt;=P$1,SUMIFS(Other!P$187:P$379,Other!$A$187:$A$379,$A187,Other!$D$187:$D$379,$D187),NA())</f>
        <v>#N/A</v>
      </c>
      <c r="Q187">
        <f>SUMIFS(Other!Q$187:Q$379,Other!$A$187:$A$379,$A187,Other!$D$187:$D$379,$D187)</f>
        <v>72</v>
      </c>
      <c r="R187" s="29">
        <f ca="1">SUM(OFFSET(D187,,,,List!$D$2))</f>
        <v>57</v>
      </c>
    </row>
    <row r="188" spans="1:18" x14ac:dyDescent="0.25">
      <c r="A188" t="s">
        <v>19</v>
      </c>
      <c r="B188" s="16" t="s">
        <v>35</v>
      </c>
      <c r="C188" s="16" t="str">
        <f>List!$R$2</f>
        <v>Europe</v>
      </c>
      <c r="D188" s="5" t="str">
        <f>List!S$4</f>
        <v>Germany</v>
      </c>
      <c r="E188">
        <f>IF(List!$D$2&gt;=E$1,SUMIFS(Other!E$187:E$379,Other!$A$187:$A$379,$A188,Other!$D$187:$D$379,$D188),NA())</f>
        <v>3</v>
      </c>
      <c r="F188">
        <f>IF(List!$D$2&gt;=F$1,SUMIFS(Other!F$187:F$379,Other!$A$187:$A$379,$A188,Other!$D$187:$D$379,$D188),NA())</f>
        <v>7</v>
      </c>
      <c r="G188">
        <f>IF(List!$D$2&gt;=G$1,SUMIFS(Other!G$187:G$379,Other!$A$187:$A$379,$A188,Other!$D$187:$D$379,$D188),NA())</f>
        <v>4</v>
      </c>
      <c r="H188">
        <f>IF(List!$D$2&gt;=H$1,SUMIFS(Other!H$187:H$379,Other!$A$187:$A$379,$A188,Other!$D$187:$D$379,$D188),NA())</f>
        <v>7</v>
      </c>
      <c r="I188">
        <f>IF(List!$D$2&gt;=I$1,SUMIFS(Other!I$187:I$379,Other!$A$187:$A$379,$A188,Other!$D$187:$D$379,$D188),NA())</f>
        <v>5</v>
      </c>
      <c r="J188">
        <f>IF(List!$D$2&gt;=J$1,SUMIFS(Other!J$187:J$379,Other!$A$187:$A$379,$A188,Other!$D$187:$D$379,$D188),NA())</f>
        <v>5</v>
      </c>
      <c r="K188">
        <f>IF(List!$D$2&gt;=K$1,SUMIFS(Other!K$187:K$379,Other!$A$187:$A$379,$A188,Other!$D$187:$D$379,$D188),NA())</f>
        <v>6</v>
      </c>
      <c r="L188">
        <f>IF(List!$D$2&gt;=L$1,SUMIFS(Other!L$187:L$379,Other!$A$187:$A$379,$A188,Other!$D$187:$D$379,$D188),NA())</f>
        <v>8</v>
      </c>
      <c r="M188">
        <f>IF(List!$D$2&gt;=M$1,SUMIFS(Other!M$187:M$379,Other!$A$187:$A$379,$A188,Other!$D$187:$D$379,$D188),NA())</f>
        <v>8</v>
      </c>
      <c r="N188">
        <f>IF(List!$D$2&gt;=N$1,SUMIFS(Other!N$187:N$379,Other!$A$187:$A$379,$A188,Other!$D$187:$D$379,$D188),NA())</f>
        <v>5</v>
      </c>
      <c r="O188" t="e">
        <f>IF(List!$D$2&gt;=O$1,SUMIFS(Other!O$187:O$379,Other!$A$187:$A$379,$A188,Other!$D$187:$D$379,$D188),NA())</f>
        <v>#N/A</v>
      </c>
      <c r="P188" t="e">
        <f>IF(List!$D$2&gt;=P$1,SUMIFS(Other!P$187:P$379,Other!$A$187:$A$379,$A188,Other!$D$187:$D$379,$D188),NA())</f>
        <v>#N/A</v>
      </c>
      <c r="Q188">
        <f>SUMIFS(Other!Q$187:Q$379,Other!$A$187:$A$379,$A188,Other!$D$187:$D$379,$D188)</f>
        <v>68</v>
      </c>
      <c r="R188" s="29">
        <f ca="1">SUM(OFFSET(D188,,,,List!$D$2))</f>
        <v>53</v>
      </c>
    </row>
    <row r="189" spans="1:18" x14ac:dyDescent="0.25">
      <c r="A189" t="s">
        <v>19</v>
      </c>
      <c r="B189" s="16" t="s">
        <v>35</v>
      </c>
      <c r="C189" s="16" t="str">
        <f>List!$R$2</f>
        <v>Europe</v>
      </c>
      <c r="D189" s="5" t="str">
        <f>List!S$5</f>
        <v>Greece</v>
      </c>
      <c r="E189">
        <f>IF(List!$D$2&gt;=E$1,SUMIFS(Other!E$187:E$379,Other!$A$187:$A$379,$A189,Other!$D$187:$D$379,$D189),NA())</f>
        <v>6</v>
      </c>
      <c r="F189">
        <f>IF(List!$D$2&gt;=F$1,SUMIFS(Other!F$187:F$379,Other!$A$187:$A$379,$A189,Other!$D$187:$D$379,$D189),NA())</f>
        <v>5</v>
      </c>
      <c r="G189">
        <f>IF(List!$D$2&gt;=G$1,SUMIFS(Other!G$187:G$379,Other!$A$187:$A$379,$A189,Other!$D$187:$D$379,$D189),NA())</f>
        <v>6</v>
      </c>
      <c r="H189">
        <f>IF(List!$D$2&gt;=H$1,SUMIFS(Other!H$187:H$379,Other!$A$187:$A$379,$A189,Other!$D$187:$D$379,$D189),NA())</f>
        <v>4</v>
      </c>
      <c r="I189">
        <f>IF(List!$D$2&gt;=I$1,SUMIFS(Other!I$187:I$379,Other!$A$187:$A$379,$A189,Other!$D$187:$D$379,$D189),NA())</f>
        <v>7</v>
      </c>
      <c r="J189">
        <f>IF(List!$D$2&gt;=J$1,SUMIFS(Other!J$187:J$379,Other!$A$187:$A$379,$A189,Other!$D$187:$D$379,$D189),NA())</f>
        <v>3</v>
      </c>
      <c r="K189">
        <f>IF(List!$D$2&gt;=K$1,SUMIFS(Other!K$187:K$379,Other!$A$187:$A$379,$A189,Other!$D$187:$D$379,$D189),NA())</f>
        <v>5</v>
      </c>
      <c r="L189">
        <f>IF(List!$D$2&gt;=L$1,SUMIFS(Other!L$187:L$379,Other!$A$187:$A$379,$A189,Other!$D$187:$D$379,$D189),NA())</f>
        <v>5</v>
      </c>
      <c r="M189">
        <f>IF(List!$D$2&gt;=M$1,SUMIFS(Other!M$187:M$379,Other!$A$187:$A$379,$A189,Other!$D$187:$D$379,$D189),NA())</f>
        <v>3</v>
      </c>
      <c r="N189">
        <f>IF(List!$D$2&gt;=N$1,SUMIFS(Other!N$187:N$379,Other!$A$187:$A$379,$A189,Other!$D$187:$D$379,$D189),NA())</f>
        <v>4</v>
      </c>
      <c r="O189" t="e">
        <f>IF(List!$D$2&gt;=O$1,SUMIFS(Other!O$187:O$379,Other!$A$187:$A$379,$A189,Other!$D$187:$D$379,$D189),NA())</f>
        <v>#N/A</v>
      </c>
      <c r="P189" t="e">
        <f>IF(List!$D$2&gt;=P$1,SUMIFS(Other!P$187:P$379,Other!$A$187:$A$379,$A189,Other!$D$187:$D$379,$D189),NA())</f>
        <v>#N/A</v>
      </c>
      <c r="Q189">
        <f>SUMIFS(Other!Q$187:Q$379,Other!$A$187:$A$379,$A189,Other!$D$187:$D$379,$D189)</f>
        <v>58</v>
      </c>
      <c r="R189" s="29">
        <f ca="1">SUM(OFFSET(D189,,,,List!$D$2))</f>
        <v>44</v>
      </c>
    </row>
    <row r="190" spans="1:18" x14ac:dyDescent="0.25">
      <c r="A190" t="s">
        <v>19</v>
      </c>
      <c r="B190" s="16" t="s">
        <v>35</v>
      </c>
      <c r="C190" s="16" t="str">
        <f>List!$R$2</f>
        <v>Europe</v>
      </c>
      <c r="D190" s="5" t="str">
        <f>List!S$6</f>
        <v>Ireland</v>
      </c>
      <c r="E190">
        <f>IF(List!$D$2&gt;=E$1,SUMIFS(Other!E$187:E$379,Other!$A$187:$A$379,$A190,Other!$D$187:$D$379,$D190),NA())</f>
        <v>8</v>
      </c>
      <c r="F190">
        <f>IF(List!$D$2&gt;=F$1,SUMIFS(Other!F$187:F$379,Other!$A$187:$A$379,$A190,Other!$D$187:$D$379,$D190),NA())</f>
        <v>4</v>
      </c>
      <c r="G190">
        <f>IF(List!$D$2&gt;=G$1,SUMIFS(Other!G$187:G$379,Other!$A$187:$A$379,$A190,Other!$D$187:$D$379,$D190),NA())</f>
        <v>8</v>
      </c>
      <c r="H190">
        <f>IF(List!$D$2&gt;=H$1,SUMIFS(Other!H$187:H$379,Other!$A$187:$A$379,$A190,Other!$D$187:$D$379,$D190),NA())</f>
        <v>4</v>
      </c>
      <c r="I190">
        <f>IF(List!$D$2&gt;=I$1,SUMIFS(Other!I$187:I$379,Other!$A$187:$A$379,$A190,Other!$D$187:$D$379,$D190),NA())</f>
        <v>6</v>
      </c>
      <c r="J190">
        <f>IF(List!$D$2&gt;=J$1,SUMIFS(Other!J$187:J$379,Other!$A$187:$A$379,$A190,Other!$D$187:$D$379,$D190),NA())</f>
        <v>6</v>
      </c>
      <c r="K190">
        <f>IF(List!$D$2&gt;=K$1,SUMIFS(Other!K$187:K$379,Other!$A$187:$A$379,$A190,Other!$D$187:$D$379,$D190),NA())</f>
        <v>3</v>
      </c>
      <c r="L190">
        <f>IF(List!$D$2&gt;=L$1,SUMIFS(Other!L$187:L$379,Other!$A$187:$A$379,$A190,Other!$D$187:$D$379,$D190),NA())</f>
        <v>4</v>
      </c>
      <c r="M190">
        <f>IF(List!$D$2&gt;=M$1,SUMIFS(Other!M$187:M$379,Other!$A$187:$A$379,$A190,Other!$D$187:$D$379,$D190),NA())</f>
        <v>9</v>
      </c>
      <c r="N190">
        <f>IF(List!$D$2&gt;=N$1,SUMIFS(Other!N$187:N$379,Other!$A$187:$A$379,$A190,Other!$D$187:$D$379,$D190),NA())</f>
        <v>4</v>
      </c>
      <c r="O190" t="e">
        <f>IF(List!$D$2&gt;=O$1,SUMIFS(Other!O$187:O$379,Other!$A$187:$A$379,$A190,Other!$D$187:$D$379,$D190),NA())</f>
        <v>#N/A</v>
      </c>
      <c r="P190" t="e">
        <f>IF(List!$D$2&gt;=P$1,SUMIFS(Other!P$187:P$379,Other!$A$187:$A$379,$A190,Other!$D$187:$D$379,$D190),NA())</f>
        <v>#N/A</v>
      </c>
      <c r="Q190">
        <f>SUMIFS(Other!Q$187:Q$379,Other!$A$187:$A$379,$A190,Other!$D$187:$D$379,$D190)</f>
        <v>66</v>
      </c>
      <c r="R190" s="29">
        <f ca="1">SUM(OFFSET(D190,,,,List!$D$2))</f>
        <v>52</v>
      </c>
    </row>
    <row r="191" spans="1:18" x14ac:dyDescent="0.25">
      <c r="A191" t="s">
        <v>19</v>
      </c>
      <c r="B191" s="16" t="s">
        <v>35</v>
      </c>
      <c r="C191" s="16" t="str">
        <f>List!$R$2</f>
        <v>Europe</v>
      </c>
      <c r="D191" s="5" t="str">
        <f>List!S$7</f>
        <v>Italy</v>
      </c>
      <c r="E191">
        <f>IF(List!$D$2&gt;=E$1,SUMIFS(Other!E$187:E$379,Other!$A$187:$A$379,$A191,Other!$D$187:$D$379,$D191),NA())</f>
        <v>4</v>
      </c>
      <c r="F191">
        <f>IF(List!$D$2&gt;=F$1,SUMIFS(Other!F$187:F$379,Other!$A$187:$A$379,$A191,Other!$D$187:$D$379,$D191),NA())</f>
        <v>9</v>
      </c>
      <c r="G191">
        <f>IF(List!$D$2&gt;=G$1,SUMIFS(Other!G$187:G$379,Other!$A$187:$A$379,$A191,Other!$D$187:$D$379,$D191),NA())</f>
        <v>3</v>
      </c>
      <c r="H191">
        <f>IF(List!$D$2&gt;=H$1,SUMIFS(Other!H$187:H$379,Other!$A$187:$A$379,$A191,Other!$D$187:$D$379,$D191),NA())</f>
        <v>5</v>
      </c>
      <c r="I191">
        <f>IF(List!$D$2&gt;=I$1,SUMIFS(Other!I$187:I$379,Other!$A$187:$A$379,$A191,Other!$D$187:$D$379,$D191),NA())</f>
        <v>3</v>
      </c>
      <c r="J191">
        <f>IF(List!$D$2&gt;=J$1,SUMIFS(Other!J$187:J$379,Other!$A$187:$A$379,$A191,Other!$D$187:$D$379,$D191),NA())</f>
        <v>5</v>
      </c>
      <c r="K191">
        <f>IF(List!$D$2&gt;=K$1,SUMIFS(Other!K$187:K$379,Other!$A$187:$A$379,$A191,Other!$D$187:$D$379,$D191),NA())</f>
        <v>8</v>
      </c>
      <c r="L191">
        <f>IF(List!$D$2&gt;=L$1,SUMIFS(Other!L$187:L$379,Other!$A$187:$A$379,$A191,Other!$D$187:$D$379,$D191),NA())</f>
        <v>7</v>
      </c>
      <c r="M191">
        <f>IF(List!$D$2&gt;=M$1,SUMIFS(Other!M$187:M$379,Other!$A$187:$A$379,$A191,Other!$D$187:$D$379,$D191),NA())</f>
        <v>5</v>
      </c>
      <c r="N191">
        <f>IF(List!$D$2&gt;=N$1,SUMIFS(Other!N$187:N$379,Other!$A$187:$A$379,$A191,Other!$D$187:$D$379,$D191),NA())</f>
        <v>2</v>
      </c>
      <c r="O191" t="e">
        <f>IF(List!$D$2&gt;=O$1,SUMIFS(Other!O$187:O$379,Other!$A$187:$A$379,$A191,Other!$D$187:$D$379,$D191),NA())</f>
        <v>#N/A</v>
      </c>
      <c r="P191" t="e">
        <f>IF(List!$D$2&gt;=P$1,SUMIFS(Other!P$187:P$379,Other!$A$187:$A$379,$A191,Other!$D$187:$D$379,$D191),NA())</f>
        <v>#N/A</v>
      </c>
      <c r="Q191">
        <f>SUMIFS(Other!Q$187:Q$379,Other!$A$187:$A$379,$A191,Other!$D$187:$D$379,$D191)</f>
        <v>62</v>
      </c>
      <c r="R191" s="29">
        <f ca="1">SUM(OFFSET(D191,,,,List!$D$2))</f>
        <v>49</v>
      </c>
    </row>
    <row r="192" spans="1:18" x14ac:dyDescent="0.25">
      <c r="A192" t="s">
        <v>19</v>
      </c>
      <c r="B192" s="16" t="s">
        <v>35</v>
      </c>
      <c r="C192" s="16" t="str">
        <f>List!$R$2</f>
        <v>Europe</v>
      </c>
      <c r="D192" s="5" t="str">
        <f>List!S$8</f>
        <v>Portugal</v>
      </c>
      <c r="E192">
        <f>IF(List!$D$2&gt;=E$1,SUMIFS(Other!E$187:E$379,Other!$A$187:$A$379,$A192,Other!$D$187:$D$379,$D192),NA())</f>
        <v>9</v>
      </c>
      <c r="F192">
        <f>IF(List!$D$2&gt;=F$1,SUMIFS(Other!F$187:F$379,Other!$A$187:$A$379,$A192,Other!$D$187:$D$379,$D192),NA())</f>
        <v>4</v>
      </c>
      <c r="G192">
        <f>IF(List!$D$2&gt;=G$1,SUMIFS(Other!G$187:G$379,Other!$A$187:$A$379,$A192,Other!$D$187:$D$379,$D192),NA())</f>
        <v>9</v>
      </c>
      <c r="H192">
        <f>IF(List!$D$2&gt;=H$1,SUMIFS(Other!H$187:H$379,Other!$A$187:$A$379,$A192,Other!$D$187:$D$379,$D192),NA())</f>
        <v>4</v>
      </c>
      <c r="I192">
        <f>IF(List!$D$2&gt;=I$1,SUMIFS(Other!I$187:I$379,Other!$A$187:$A$379,$A192,Other!$D$187:$D$379,$D192),NA())</f>
        <v>5</v>
      </c>
      <c r="J192">
        <f>IF(List!$D$2&gt;=J$1,SUMIFS(Other!J$187:J$379,Other!$A$187:$A$379,$A192,Other!$D$187:$D$379,$D192),NA())</f>
        <v>8</v>
      </c>
      <c r="K192">
        <f>IF(List!$D$2&gt;=K$1,SUMIFS(Other!K$187:K$379,Other!$A$187:$A$379,$A192,Other!$D$187:$D$379,$D192),NA())</f>
        <v>7</v>
      </c>
      <c r="L192">
        <f>IF(List!$D$2&gt;=L$1,SUMIFS(Other!L$187:L$379,Other!$A$187:$A$379,$A192,Other!$D$187:$D$379,$D192),NA())</f>
        <v>8</v>
      </c>
      <c r="M192">
        <f>IF(List!$D$2&gt;=M$1,SUMIFS(Other!M$187:M$379,Other!$A$187:$A$379,$A192,Other!$D$187:$D$379,$D192),NA())</f>
        <v>7</v>
      </c>
      <c r="N192">
        <f>IF(List!$D$2&gt;=N$1,SUMIFS(Other!N$187:N$379,Other!$A$187:$A$379,$A192,Other!$D$187:$D$379,$D192),NA())</f>
        <v>9</v>
      </c>
      <c r="O192" t="e">
        <f>IF(List!$D$2&gt;=O$1,SUMIFS(Other!O$187:O$379,Other!$A$187:$A$379,$A192,Other!$D$187:$D$379,$D192),NA())</f>
        <v>#N/A</v>
      </c>
      <c r="P192" t="e">
        <f>IF(List!$D$2&gt;=P$1,SUMIFS(Other!P$187:P$379,Other!$A$187:$A$379,$A192,Other!$D$187:$D$379,$D192),NA())</f>
        <v>#N/A</v>
      </c>
      <c r="Q192">
        <f>SUMIFS(Other!Q$187:Q$379,Other!$A$187:$A$379,$A192,Other!$D$187:$D$379,$D192)</f>
        <v>79</v>
      </c>
      <c r="R192" s="29">
        <f ca="1">SUM(OFFSET(D192,,,,List!$D$2))</f>
        <v>61</v>
      </c>
    </row>
    <row r="193" spans="1:18" x14ac:dyDescent="0.25">
      <c r="A193" t="s">
        <v>19</v>
      </c>
      <c r="B193" s="16" t="s">
        <v>35</v>
      </c>
      <c r="C193" s="16" t="str">
        <f>List!$R$2</f>
        <v>Europe</v>
      </c>
      <c r="D193" s="5" t="str">
        <f>List!S$9</f>
        <v>Scotland</v>
      </c>
      <c r="E193">
        <f>IF(List!$D$2&gt;=E$1,SUMIFS(Other!E$187:E$379,Other!$A$187:$A$379,$A193,Other!$D$187:$D$379,$D193),NA())</f>
        <v>8</v>
      </c>
      <c r="F193">
        <f>IF(List!$D$2&gt;=F$1,SUMIFS(Other!F$187:F$379,Other!$A$187:$A$379,$A193,Other!$D$187:$D$379,$D193),NA())</f>
        <v>6</v>
      </c>
      <c r="G193">
        <f>IF(List!$D$2&gt;=G$1,SUMIFS(Other!G$187:G$379,Other!$A$187:$A$379,$A193,Other!$D$187:$D$379,$D193),NA())</f>
        <v>4</v>
      </c>
      <c r="H193">
        <f>IF(List!$D$2&gt;=H$1,SUMIFS(Other!H$187:H$379,Other!$A$187:$A$379,$A193,Other!$D$187:$D$379,$D193),NA())</f>
        <v>7</v>
      </c>
      <c r="I193">
        <f>IF(List!$D$2&gt;=I$1,SUMIFS(Other!I$187:I$379,Other!$A$187:$A$379,$A193,Other!$D$187:$D$379,$D193),NA())</f>
        <v>4</v>
      </c>
      <c r="J193">
        <f>IF(List!$D$2&gt;=J$1,SUMIFS(Other!J$187:J$379,Other!$A$187:$A$379,$A193,Other!$D$187:$D$379,$D193),NA())</f>
        <v>8</v>
      </c>
      <c r="K193">
        <f>IF(List!$D$2&gt;=K$1,SUMIFS(Other!K$187:K$379,Other!$A$187:$A$379,$A193,Other!$D$187:$D$379,$D193),NA())</f>
        <v>7</v>
      </c>
      <c r="L193">
        <f>IF(List!$D$2&gt;=L$1,SUMIFS(Other!L$187:L$379,Other!$A$187:$A$379,$A193,Other!$D$187:$D$379,$D193),NA())</f>
        <v>6</v>
      </c>
      <c r="M193">
        <f>IF(List!$D$2&gt;=M$1,SUMIFS(Other!M$187:M$379,Other!$A$187:$A$379,$A193,Other!$D$187:$D$379,$D193),NA())</f>
        <v>2</v>
      </c>
      <c r="N193">
        <f>IF(List!$D$2&gt;=N$1,SUMIFS(Other!N$187:N$379,Other!$A$187:$A$379,$A193,Other!$D$187:$D$379,$D193),NA())</f>
        <v>5</v>
      </c>
      <c r="O193" t="e">
        <f>IF(List!$D$2&gt;=O$1,SUMIFS(Other!O$187:O$379,Other!$A$187:$A$379,$A193,Other!$D$187:$D$379,$D193),NA())</f>
        <v>#N/A</v>
      </c>
      <c r="P193" t="e">
        <f>IF(List!$D$2&gt;=P$1,SUMIFS(Other!P$187:P$379,Other!$A$187:$A$379,$A193,Other!$D$187:$D$379,$D193),NA())</f>
        <v>#N/A</v>
      </c>
      <c r="Q193">
        <f>SUMIFS(Other!Q$187:Q$379,Other!$A$187:$A$379,$A193,Other!$D$187:$D$379,$D193)</f>
        <v>67</v>
      </c>
      <c r="R193" s="29">
        <f ca="1">SUM(OFFSET(D193,,,,List!$D$2))</f>
        <v>52</v>
      </c>
    </row>
    <row r="194" spans="1:18" x14ac:dyDescent="0.25">
      <c r="A194" t="s">
        <v>19</v>
      </c>
      <c r="B194" s="16" t="s">
        <v>35</v>
      </c>
      <c r="C194" s="16" t="str">
        <f>List!$R$2</f>
        <v>Europe</v>
      </c>
      <c r="D194" s="5" t="str">
        <f>List!S$10</f>
        <v>Spain</v>
      </c>
      <c r="E194">
        <f>IF(List!$D$2&gt;=E$1,SUMIFS(Other!E$187:E$379,Other!$A$187:$A$379,$A194,Other!$D$187:$D$379,$D194),NA())</f>
        <v>2</v>
      </c>
      <c r="F194">
        <f>IF(List!$D$2&gt;=F$1,SUMIFS(Other!F$187:F$379,Other!$A$187:$A$379,$A194,Other!$D$187:$D$379,$D194),NA())</f>
        <v>6</v>
      </c>
      <c r="G194">
        <f>IF(List!$D$2&gt;=G$1,SUMIFS(Other!G$187:G$379,Other!$A$187:$A$379,$A194,Other!$D$187:$D$379,$D194),NA())</f>
        <v>7</v>
      </c>
      <c r="H194">
        <f>IF(List!$D$2&gt;=H$1,SUMIFS(Other!H$187:H$379,Other!$A$187:$A$379,$A194,Other!$D$187:$D$379,$D194),NA())</f>
        <v>9</v>
      </c>
      <c r="I194">
        <f>IF(List!$D$2&gt;=I$1,SUMIFS(Other!I$187:I$379,Other!$A$187:$A$379,$A194,Other!$D$187:$D$379,$D194),NA())</f>
        <v>5</v>
      </c>
      <c r="J194">
        <f>IF(List!$D$2&gt;=J$1,SUMIFS(Other!J$187:J$379,Other!$A$187:$A$379,$A194,Other!$D$187:$D$379,$D194),NA())</f>
        <v>4</v>
      </c>
      <c r="K194">
        <f>IF(List!$D$2&gt;=K$1,SUMIFS(Other!K$187:K$379,Other!$A$187:$A$379,$A194,Other!$D$187:$D$379,$D194),NA())</f>
        <v>5</v>
      </c>
      <c r="L194">
        <f>IF(List!$D$2&gt;=L$1,SUMIFS(Other!L$187:L$379,Other!$A$187:$A$379,$A194,Other!$D$187:$D$379,$D194),NA())</f>
        <v>9</v>
      </c>
      <c r="M194">
        <f>IF(List!$D$2&gt;=M$1,SUMIFS(Other!M$187:M$379,Other!$A$187:$A$379,$A194,Other!$D$187:$D$379,$D194),NA())</f>
        <v>3</v>
      </c>
      <c r="N194">
        <f>IF(List!$D$2&gt;=N$1,SUMIFS(Other!N$187:N$379,Other!$A$187:$A$379,$A194,Other!$D$187:$D$379,$D194),NA())</f>
        <v>8</v>
      </c>
      <c r="O194" t="e">
        <f>IF(List!$D$2&gt;=O$1,SUMIFS(Other!O$187:O$379,Other!$A$187:$A$379,$A194,Other!$D$187:$D$379,$D194),NA())</f>
        <v>#N/A</v>
      </c>
      <c r="P194" t="e">
        <f>IF(List!$D$2&gt;=P$1,SUMIFS(Other!P$187:P$379,Other!$A$187:$A$379,$A194,Other!$D$187:$D$379,$D194),NA())</f>
        <v>#N/A</v>
      </c>
      <c r="Q194">
        <f>SUMIFS(Other!Q$187:Q$379,Other!$A$187:$A$379,$A194,Other!$D$187:$D$379,$D194)</f>
        <v>69</v>
      </c>
      <c r="R194" s="29">
        <f ca="1">SUM(OFFSET(D194,,,,List!$D$2))</f>
        <v>50</v>
      </c>
    </row>
    <row r="195" spans="1:18" x14ac:dyDescent="0.25">
      <c r="A195" t="s">
        <v>19</v>
      </c>
      <c r="B195" s="16" t="s">
        <v>35</v>
      </c>
      <c r="C195" s="16" t="str">
        <f>List!$R$2</f>
        <v>Europe</v>
      </c>
      <c r="D195" s="5" t="str">
        <f>List!S$11</f>
        <v>Wales</v>
      </c>
      <c r="E195">
        <f>IF(List!$D$2&gt;=E$1,SUMIFS(Other!E$187:E$379,Other!$A$187:$A$379,$A195,Other!$D$187:$D$379,$D195),NA())</f>
        <v>6</v>
      </c>
      <c r="F195">
        <f>IF(List!$D$2&gt;=F$1,SUMIFS(Other!F$187:F$379,Other!$A$187:$A$379,$A195,Other!$D$187:$D$379,$D195),NA())</f>
        <v>8</v>
      </c>
      <c r="G195">
        <f>IF(List!$D$2&gt;=G$1,SUMIFS(Other!G$187:G$379,Other!$A$187:$A$379,$A195,Other!$D$187:$D$379,$D195),NA())</f>
        <v>2</v>
      </c>
      <c r="H195">
        <f>IF(List!$D$2&gt;=H$1,SUMIFS(Other!H$187:H$379,Other!$A$187:$A$379,$A195,Other!$D$187:$D$379,$D195),NA())</f>
        <v>8</v>
      </c>
      <c r="I195">
        <f>IF(List!$D$2&gt;=I$1,SUMIFS(Other!I$187:I$379,Other!$A$187:$A$379,$A195,Other!$D$187:$D$379,$D195),NA())</f>
        <v>7</v>
      </c>
      <c r="J195">
        <f>IF(List!$D$2&gt;=J$1,SUMIFS(Other!J$187:J$379,Other!$A$187:$A$379,$A195,Other!$D$187:$D$379,$D195),NA())</f>
        <v>6</v>
      </c>
      <c r="K195">
        <f>IF(List!$D$2&gt;=K$1,SUMIFS(Other!K$187:K$379,Other!$A$187:$A$379,$A195,Other!$D$187:$D$379,$D195),NA())</f>
        <v>5</v>
      </c>
      <c r="L195">
        <f>IF(List!$D$2&gt;=L$1,SUMIFS(Other!L$187:L$379,Other!$A$187:$A$379,$A195,Other!$D$187:$D$379,$D195),NA())</f>
        <v>2</v>
      </c>
      <c r="M195">
        <f>IF(List!$D$2&gt;=M$1,SUMIFS(Other!M$187:M$379,Other!$A$187:$A$379,$A195,Other!$D$187:$D$379,$D195),NA())</f>
        <v>8</v>
      </c>
      <c r="N195">
        <f>IF(List!$D$2&gt;=N$1,SUMIFS(Other!N$187:N$379,Other!$A$187:$A$379,$A195,Other!$D$187:$D$379,$D195),NA())</f>
        <v>5</v>
      </c>
      <c r="O195" t="e">
        <f>IF(List!$D$2&gt;=O$1,SUMIFS(Other!O$187:O$379,Other!$A$187:$A$379,$A195,Other!$D$187:$D$379,$D195),NA())</f>
        <v>#N/A</v>
      </c>
      <c r="P195" t="e">
        <f>IF(List!$D$2&gt;=P$1,SUMIFS(Other!P$187:P$379,Other!$A$187:$A$379,$A195,Other!$D$187:$D$379,$D195),NA())</f>
        <v>#N/A</v>
      </c>
      <c r="Q195">
        <f>SUMIFS(Other!Q$187:Q$379,Other!$A$187:$A$379,$A195,Other!$D$187:$D$379,$D195)</f>
        <v>65</v>
      </c>
      <c r="R195" s="29">
        <f ca="1">SUM(OFFSET(D195,,,,List!$D$2))</f>
        <v>52</v>
      </c>
    </row>
    <row r="196" spans="1:18" x14ac:dyDescent="0.25">
      <c r="A196" t="s">
        <v>19</v>
      </c>
      <c r="B196" s="16" t="s">
        <v>35</v>
      </c>
      <c r="D196" s="5" t="s">
        <v>15</v>
      </c>
      <c r="E196">
        <f>SUM(E186:E195)</f>
        <v>62</v>
      </c>
      <c r="F196">
        <f t="shared" ref="F196" si="71">SUM(F186:F195)</f>
        <v>59</v>
      </c>
      <c r="G196">
        <f t="shared" ref="G196" si="72">SUM(G186:G195)</f>
        <v>53</v>
      </c>
      <c r="H196">
        <f t="shared" ref="H196" si="73">SUM(H186:H195)</f>
        <v>61</v>
      </c>
      <c r="I196">
        <f t="shared" ref="I196" si="74">SUM(I186:I195)</f>
        <v>57</v>
      </c>
      <c r="J196">
        <f t="shared" ref="J196" si="75">SUM(J186:J195)</f>
        <v>55</v>
      </c>
      <c r="K196">
        <f t="shared" ref="K196" si="76">SUM(K186:K195)</f>
        <v>57</v>
      </c>
      <c r="L196">
        <f t="shared" ref="L196" si="77">SUM(L186:L195)</f>
        <v>63</v>
      </c>
      <c r="M196">
        <f t="shared" ref="M196" si="78">SUM(M186:M195)</f>
        <v>58</v>
      </c>
      <c r="N196">
        <f t="shared" ref="N196" si="79">SUM(N186:N195)</f>
        <v>50</v>
      </c>
      <c r="O196" t="e">
        <f t="shared" ref="O196" si="80">SUM(O186:O195)</f>
        <v>#N/A</v>
      </c>
      <c r="P196" t="e">
        <f t="shared" ref="P196" si="81">SUM(P186:P195)</f>
        <v>#N/A</v>
      </c>
      <c r="Q196">
        <f>SUMIFS(Other!Q$187:Q$379,Other!$A$187:$A$379,$A196,Other!$D$187:$D$379,$D196)</f>
        <v>549</v>
      </c>
      <c r="R196" s="29">
        <f ca="1">SUM(OFFSET(D196,,,,List!$D$2))</f>
        <v>525</v>
      </c>
    </row>
    <row r="197" spans="1:18" x14ac:dyDescent="0.25">
      <c r="B197" s="16"/>
      <c r="R197" s="56"/>
    </row>
    <row r="198" spans="1:18" x14ac:dyDescent="0.25">
      <c r="B198" s="16"/>
      <c r="R198" s="56"/>
    </row>
    <row r="199" spans="1:18" x14ac:dyDescent="0.25">
      <c r="A199" s="17" t="s">
        <v>41</v>
      </c>
      <c r="B199" s="20" t="s">
        <v>54</v>
      </c>
      <c r="C199" s="17" t="s">
        <v>55</v>
      </c>
      <c r="D199" s="17" t="s">
        <v>128</v>
      </c>
      <c r="E199" s="10" t="s">
        <v>22</v>
      </c>
      <c r="F199" s="10" t="s">
        <v>23</v>
      </c>
      <c r="G199" s="10" t="s">
        <v>24</v>
      </c>
      <c r="H199" s="10" t="s">
        <v>25</v>
      </c>
      <c r="I199" s="10" t="s">
        <v>26</v>
      </c>
      <c r="J199" s="10" t="s">
        <v>27</v>
      </c>
      <c r="K199" s="10" t="s">
        <v>22</v>
      </c>
      <c r="L199" s="10" t="s">
        <v>28</v>
      </c>
      <c r="M199" s="10" t="s">
        <v>29</v>
      </c>
      <c r="N199" s="10" t="s">
        <v>23</v>
      </c>
      <c r="O199" s="10" t="s">
        <v>29</v>
      </c>
      <c r="P199" s="10" t="s">
        <v>22</v>
      </c>
      <c r="Q199" s="47" t="s">
        <v>139</v>
      </c>
      <c r="R199" s="12" t="s">
        <v>40</v>
      </c>
    </row>
    <row r="200" spans="1:18" x14ac:dyDescent="0.25">
      <c r="A200" s="16" t="s">
        <v>20</v>
      </c>
      <c r="B200" s="16" t="s">
        <v>38</v>
      </c>
      <c r="C200" s="16" t="str">
        <f>List!$R$2</f>
        <v>Europe</v>
      </c>
      <c r="D200" s="5" t="str">
        <f>List!S$2</f>
        <v>England</v>
      </c>
      <c r="E200" s="93">
        <f>IF(List!$D$2&gt;=E$1,SUMIFS(Finances!E$3:E$271,Finances!$A$3:$A$271,$A200,Finances!$B$3:$B$271,$B200,Finances!$D$3:$D$271,$D200),NA())</f>
        <v>0.06</v>
      </c>
      <c r="F200" s="93">
        <f>IF(List!$D$2&gt;=F$1,SUMIFS(Finances!F$3:F$271,Finances!$A$3:$A$271,$A200,Finances!$B$3:$B$271,$B200,Finances!$D$3:$D$271,$D200),NA())</f>
        <v>0.1</v>
      </c>
      <c r="G200" s="93">
        <f>IF(List!$D$2&gt;=G$1,SUMIFS(Finances!G$3:G$271,Finances!$A$3:$A$271,$A200,Finances!$B$3:$B$271,$B200,Finances!$D$3:$D$271,$D200),NA())</f>
        <v>0.13</v>
      </c>
      <c r="H200" s="93">
        <f>IF(List!$D$2&gt;=H$1,SUMIFS(Finances!H$3:H$271,Finances!$A$3:$A$271,$A200,Finances!$B$3:$B$271,$B200,Finances!$D$3:$D$271,$D200),NA())</f>
        <v>0.14000000000000001</v>
      </c>
      <c r="I200" s="93">
        <f>IF(List!$D$2&gt;=I$1,SUMIFS(Finances!I$3:I$271,Finances!$A$3:$A$271,$A200,Finances!$B$3:$B$271,$B200,Finances!$D$3:$D$271,$D200),NA())</f>
        <v>0.1</v>
      </c>
      <c r="J200" s="93">
        <f>IF(List!$D$2&gt;=J$1,SUMIFS(Finances!J$3:J$271,Finances!$A$3:$A$271,$A200,Finances!$B$3:$B$271,$B200,Finances!$D$3:$D$271,$D200),NA())</f>
        <v>0.15</v>
      </c>
      <c r="K200" s="93">
        <f>IF(List!$D$2&gt;=K$1,SUMIFS(Finances!K$3:K$271,Finances!$A$3:$A$271,$A200,Finances!$B$3:$B$271,$B200,Finances!$D$3:$D$271,$D200),NA())</f>
        <v>0.14000000000000001</v>
      </c>
      <c r="L200" s="93">
        <f>IF(List!$D$2&gt;=L$1,SUMIFS(Finances!L$3:L$271,Finances!$A$3:$A$271,$A200,Finances!$B$3:$B$271,$B200,Finances!$D$3:$D$271,$D200),NA())</f>
        <v>0.06</v>
      </c>
      <c r="M200" s="93">
        <f>IF(List!$D$2&gt;=M$1,SUMIFS(Finances!M$3:M$271,Finances!$A$3:$A$271,$A200,Finances!$B$3:$B$271,$B200,Finances!$D$3:$D$271,$D200),NA())</f>
        <v>0.14000000000000001</v>
      </c>
      <c r="N200" s="93">
        <f>IF(List!$D$2&gt;=N$1,SUMIFS(Finances!N$3:N$271,Finances!$A$3:$A$271,$A200,Finances!$B$3:$B$271,$B200,Finances!$D$3:$D$271,$D200),NA())</f>
        <v>0.06</v>
      </c>
      <c r="O200" s="93" t="e">
        <f>IF(List!$D$2&gt;=O$1,SUMIFS(Finances!O$3:O$271,Finances!$A$3:$A$271,$A200,Finances!$B$3:$B$271,$B200,Finances!$D$3:$D$271,$D200),NA())</f>
        <v>#N/A</v>
      </c>
      <c r="P200" s="93" t="e">
        <f>IF(List!$D$2&gt;=P$1,SUMIFS(Finances!P$3:P$271,Finances!$A$3:$A$271,$A200,Finances!$B$3:$B$271,$B200,Finances!$D$3:$D$271,$D200),NA())</f>
        <v>#N/A</v>
      </c>
      <c r="Q200" s="94">
        <f ca="1">OFFSET(D200,,List!$D$2)</f>
        <v>0.06</v>
      </c>
      <c r="R200" s="94">
        <f ca="1">OFFSET(D200,,List!$D$2)</f>
        <v>0.06</v>
      </c>
    </row>
    <row r="201" spans="1:18" x14ac:dyDescent="0.25">
      <c r="A201" s="16" t="s">
        <v>20</v>
      </c>
      <c r="B201" s="16" t="s">
        <v>38</v>
      </c>
      <c r="C201" s="16" t="str">
        <f>List!$R$2</f>
        <v>Europe</v>
      </c>
      <c r="D201" s="5" t="str">
        <f>List!S$3</f>
        <v>France</v>
      </c>
      <c r="E201" s="93">
        <f>IF(List!$D$2&gt;=E$1,SUMIFS(Finances!E$3:E$271,Finances!$A$3:$A$271,$A201,Finances!$B$3:$B$271,$B201,Finances!$D$3:$D$271,$D201),NA())</f>
        <v>0.14000000000000001</v>
      </c>
      <c r="F201" s="93">
        <f>IF(List!$D$2&gt;=F$1,SUMIFS(Finances!F$3:F$271,Finances!$A$3:$A$271,$A201,Finances!$B$3:$B$271,$B201,Finances!$D$3:$D$271,$D201),NA())</f>
        <v>0.08</v>
      </c>
      <c r="G201" s="93">
        <f>IF(List!$D$2&gt;=G$1,SUMIFS(Finances!G$3:G$271,Finances!$A$3:$A$271,$A201,Finances!$B$3:$B$271,$B201,Finances!$D$3:$D$271,$D201),NA())</f>
        <v>0.08</v>
      </c>
      <c r="H201" s="93">
        <f>IF(List!$D$2&gt;=H$1,SUMIFS(Finances!H$3:H$271,Finances!$A$3:$A$271,$A201,Finances!$B$3:$B$271,$B201,Finances!$D$3:$D$271,$D201),NA())</f>
        <v>0.11</v>
      </c>
      <c r="I201" s="93">
        <f>IF(List!$D$2&gt;=I$1,SUMIFS(Finances!I$3:I$271,Finances!$A$3:$A$271,$A201,Finances!$B$3:$B$271,$B201,Finances!$D$3:$D$271,$D201),NA())</f>
        <v>0.13</v>
      </c>
      <c r="J201" s="93">
        <f>IF(List!$D$2&gt;=J$1,SUMIFS(Finances!J$3:J$271,Finances!$A$3:$A$271,$A201,Finances!$B$3:$B$271,$B201,Finances!$D$3:$D$271,$D201),NA())</f>
        <v>0.1</v>
      </c>
      <c r="K201" s="93">
        <f>IF(List!$D$2&gt;=K$1,SUMIFS(Finances!K$3:K$271,Finances!$A$3:$A$271,$A201,Finances!$B$3:$B$271,$B201,Finances!$D$3:$D$271,$D201),NA())</f>
        <v>0.09</v>
      </c>
      <c r="L201" s="93">
        <f>IF(List!$D$2&gt;=L$1,SUMIFS(Finances!L$3:L$271,Finances!$A$3:$A$271,$A201,Finances!$B$3:$B$271,$B201,Finances!$D$3:$D$271,$D201),NA())</f>
        <v>0.08</v>
      </c>
      <c r="M201" s="93">
        <f>IF(List!$D$2&gt;=M$1,SUMIFS(Finances!M$3:M$271,Finances!$A$3:$A$271,$A201,Finances!$B$3:$B$271,$B201,Finances!$D$3:$D$271,$D201),NA())</f>
        <v>0.12</v>
      </c>
      <c r="N201" s="93">
        <f>IF(List!$D$2&gt;=N$1,SUMIFS(Finances!N$3:N$271,Finances!$A$3:$A$271,$A201,Finances!$B$3:$B$271,$B201,Finances!$D$3:$D$271,$D201),NA())</f>
        <v>0.08</v>
      </c>
      <c r="O201" s="93" t="e">
        <f>IF(List!$D$2&gt;=O$1,SUMIFS(Finances!O$3:O$271,Finances!$A$3:$A$271,$A201,Finances!$B$3:$B$271,$B201,Finances!$D$3:$D$271,$D201),NA())</f>
        <v>#N/A</v>
      </c>
      <c r="P201" s="93" t="e">
        <f>IF(List!$D$2&gt;=P$1,SUMIFS(Finances!P$3:P$271,Finances!$A$3:$A$271,$A201,Finances!$B$3:$B$271,$B201,Finances!$D$3:$D$271,$D201),NA())</f>
        <v>#N/A</v>
      </c>
      <c r="Q201" s="94">
        <f ca="1">OFFSET(D201,,List!$D$2)</f>
        <v>0.08</v>
      </c>
      <c r="R201" s="94">
        <f ca="1">OFFSET(D201,,List!$D$2)</f>
        <v>0.08</v>
      </c>
    </row>
    <row r="202" spans="1:18" x14ac:dyDescent="0.25">
      <c r="A202" s="16" t="s">
        <v>20</v>
      </c>
      <c r="B202" s="16" t="s">
        <v>38</v>
      </c>
      <c r="C202" s="16" t="str">
        <f>List!$R$2</f>
        <v>Europe</v>
      </c>
      <c r="D202" s="5" t="str">
        <f>List!S$4</f>
        <v>Germany</v>
      </c>
      <c r="E202" s="93">
        <f>IF(List!$D$2&gt;=E$1,SUMIFS(Finances!E$3:E$271,Finances!$A$3:$A$271,$A202,Finances!$B$3:$B$271,$B202,Finances!$D$3:$D$271,$D202),NA())</f>
        <v>0.1</v>
      </c>
      <c r="F202" s="93">
        <f>IF(List!$D$2&gt;=F$1,SUMIFS(Finances!F$3:F$271,Finances!$A$3:$A$271,$A202,Finances!$B$3:$B$271,$B202,Finances!$D$3:$D$271,$D202),NA())</f>
        <v>0.13</v>
      </c>
      <c r="G202" s="93">
        <f>IF(List!$D$2&gt;=G$1,SUMIFS(Finances!G$3:G$271,Finances!$A$3:$A$271,$A202,Finances!$B$3:$B$271,$B202,Finances!$D$3:$D$271,$D202),NA())</f>
        <v>0.09</v>
      </c>
      <c r="H202" s="93">
        <f>IF(List!$D$2&gt;=H$1,SUMIFS(Finances!H$3:H$271,Finances!$A$3:$A$271,$A202,Finances!$B$3:$B$271,$B202,Finances!$D$3:$D$271,$D202),NA())</f>
        <v>0.09</v>
      </c>
      <c r="I202" s="93">
        <f>IF(List!$D$2&gt;=I$1,SUMIFS(Finances!I$3:I$271,Finances!$A$3:$A$271,$A202,Finances!$B$3:$B$271,$B202,Finances!$D$3:$D$271,$D202),NA())</f>
        <v>0.1</v>
      </c>
      <c r="J202" s="93">
        <f>IF(List!$D$2&gt;=J$1,SUMIFS(Finances!J$3:J$271,Finances!$A$3:$A$271,$A202,Finances!$B$3:$B$271,$B202,Finances!$D$3:$D$271,$D202),NA())</f>
        <v>0.09</v>
      </c>
      <c r="K202" s="93">
        <f>IF(List!$D$2&gt;=K$1,SUMIFS(Finances!K$3:K$271,Finances!$A$3:$A$271,$A202,Finances!$B$3:$B$271,$B202,Finances!$D$3:$D$271,$D202),NA())</f>
        <v>0.06</v>
      </c>
      <c r="L202" s="93">
        <f>IF(List!$D$2&gt;=L$1,SUMIFS(Finances!L$3:L$271,Finances!$A$3:$A$271,$A202,Finances!$B$3:$B$271,$B202,Finances!$D$3:$D$271,$D202),NA())</f>
        <v>7.0000000000000007E-2</v>
      </c>
      <c r="M202" s="93">
        <f>IF(List!$D$2&gt;=M$1,SUMIFS(Finances!M$3:M$271,Finances!$A$3:$A$271,$A202,Finances!$B$3:$B$271,$B202,Finances!$D$3:$D$271,$D202),NA())</f>
        <v>0.06</v>
      </c>
      <c r="N202" s="93">
        <f>IF(List!$D$2&gt;=N$1,SUMIFS(Finances!N$3:N$271,Finances!$A$3:$A$271,$A202,Finances!$B$3:$B$271,$B202,Finances!$D$3:$D$271,$D202),NA())</f>
        <v>0.15</v>
      </c>
      <c r="O202" s="93" t="e">
        <f>IF(List!$D$2&gt;=O$1,SUMIFS(Finances!O$3:O$271,Finances!$A$3:$A$271,$A202,Finances!$B$3:$B$271,$B202,Finances!$D$3:$D$271,$D202),NA())</f>
        <v>#N/A</v>
      </c>
      <c r="P202" s="93" t="e">
        <f>IF(List!$D$2&gt;=P$1,SUMIFS(Finances!P$3:P$271,Finances!$A$3:$A$271,$A202,Finances!$B$3:$B$271,$B202,Finances!$D$3:$D$271,$D202),NA())</f>
        <v>#N/A</v>
      </c>
      <c r="Q202" s="94">
        <f ca="1">OFFSET(D202,,List!$D$2)</f>
        <v>0.15</v>
      </c>
      <c r="R202" s="94">
        <f ca="1">OFFSET(D202,,List!$D$2)</f>
        <v>0.15</v>
      </c>
    </row>
    <row r="203" spans="1:18" x14ac:dyDescent="0.25">
      <c r="A203" s="16" t="s">
        <v>20</v>
      </c>
      <c r="B203" s="16" t="s">
        <v>38</v>
      </c>
      <c r="C203" s="16" t="str">
        <f>List!$R$2</f>
        <v>Europe</v>
      </c>
      <c r="D203" s="5" t="str">
        <f>List!S$5</f>
        <v>Greece</v>
      </c>
      <c r="E203" s="93">
        <f>IF(List!$D$2&gt;=E$1,SUMIFS(Finances!E$3:E$271,Finances!$A$3:$A$271,$A203,Finances!$B$3:$B$271,$B203,Finances!$D$3:$D$271,$D203),NA())</f>
        <v>0.09</v>
      </c>
      <c r="F203" s="93">
        <f>IF(List!$D$2&gt;=F$1,SUMIFS(Finances!F$3:F$271,Finances!$A$3:$A$271,$A203,Finances!$B$3:$B$271,$B203,Finances!$D$3:$D$271,$D203),NA())</f>
        <v>0.11</v>
      </c>
      <c r="G203" s="93">
        <f>IF(List!$D$2&gt;=G$1,SUMIFS(Finances!G$3:G$271,Finances!$A$3:$A$271,$A203,Finances!$B$3:$B$271,$B203,Finances!$D$3:$D$271,$D203),NA())</f>
        <v>0.12</v>
      </c>
      <c r="H203" s="93">
        <f>IF(List!$D$2&gt;=H$1,SUMIFS(Finances!H$3:H$271,Finances!$A$3:$A$271,$A203,Finances!$B$3:$B$271,$B203,Finances!$D$3:$D$271,$D203),NA())</f>
        <v>0.11</v>
      </c>
      <c r="I203" s="93">
        <f>IF(List!$D$2&gt;=I$1,SUMIFS(Finances!I$3:I$271,Finances!$A$3:$A$271,$A203,Finances!$B$3:$B$271,$B203,Finances!$D$3:$D$271,$D203),NA())</f>
        <v>0.12</v>
      </c>
      <c r="J203" s="93">
        <f>IF(List!$D$2&gt;=J$1,SUMIFS(Finances!J$3:J$271,Finances!$A$3:$A$271,$A203,Finances!$B$3:$B$271,$B203,Finances!$D$3:$D$271,$D203),NA())</f>
        <v>0.13</v>
      </c>
      <c r="K203" s="93">
        <f>IF(List!$D$2&gt;=K$1,SUMIFS(Finances!K$3:K$271,Finances!$A$3:$A$271,$A203,Finances!$B$3:$B$271,$B203,Finances!$D$3:$D$271,$D203),NA())</f>
        <v>0.11</v>
      </c>
      <c r="L203" s="93">
        <f>IF(List!$D$2&gt;=L$1,SUMIFS(Finances!L$3:L$271,Finances!$A$3:$A$271,$A203,Finances!$B$3:$B$271,$B203,Finances!$D$3:$D$271,$D203),NA())</f>
        <v>0.1</v>
      </c>
      <c r="M203" s="93">
        <f>IF(List!$D$2&gt;=M$1,SUMIFS(Finances!M$3:M$271,Finances!$A$3:$A$271,$A203,Finances!$B$3:$B$271,$B203,Finances!$D$3:$D$271,$D203),NA())</f>
        <v>0.11</v>
      </c>
      <c r="N203" s="93">
        <f>IF(List!$D$2&gt;=N$1,SUMIFS(Finances!N$3:N$271,Finances!$A$3:$A$271,$A203,Finances!$B$3:$B$271,$B203,Finances!$D$3:$D$271,$D203),NA())</f>
        <v>0.12</v>
      </c>
      <c r="O203" s="93" t="e">
        <f>IF(List!$D$2&gt;=O$1,SUMIFS(Finances!O$3:O$271,Finances!$A$3:$A$271,$A203,Finances!$B$3:$B$271,$B203,Finances!$D$3:$D$271,$D203),NA())</f>
        <v>#N/A</v>
      </c>
      <c r="P203" s="93" t="e">
        <f>IF(List!$D$2&gt;=P$1,SUMIFS(Finances!P$3:P$271,Finances!$A$3:$A$271,$A203,Finances!$B$3:$B$271,$B203,Finances!$D$3:$D$271,$D203),NA())</f>
        <v>#N/A</v>
      </c>
      <c r="Q203" s="94">
        <f ca="1">OFFSET(D203,,List!$D$2)</f>
        <v>0.12</v>
      </c>
      <c r="R203" s="94">
        <f ca="1">OFFSET(D203,,List!$D$2)</f>
        <v>0.12</v>
      </c>
    </row>
    <row r="204" spans="1:18" x14ac:dyDescent="0.25">
      <c r="A204" s="16" t="s">
        <v>20</v>
      </c>
      <c r="B204" s="16" t="s">
        <v>38</v>
      </c>
      <c r="C204" s="16" t="str">
        <f>List!$R$2</f>
        <v>Europe</v>
      </c>
      <c r="D204" s="5" t="str">
        <f>List!S$6</f>
        <v>Ireland</v>
      </c>
      <c r="E204" s="93">
        <f>IF(List!$D$2&gt;=E$1,SUMIFS(Finances!E$3:E$271,Finances!$A$3:$A$271,$A204,Finances!$B$3:$B$271,$B204,Finances!$D$3:$D$271,$D204),NA())</f>
        <v>0.06</v>
      </c>
      <c r="F204" s="93">
        <f>IF(List!$D$2&gt;=F$1,SUMIFS(Finances!F$3:F$271,Finances!$A$3:$A$271,$A204,Finances!$B$3:$B$271,$B204,Finances!$D$3:$D$271,$D204),NA())</f>
        <v>0.15</v>
      </c>
      <c r="G204" s="93">
        <f>IF(List!$D$2&gt;=G$1,SUMIFS(Finances!G$3:G$271,Finances!$A$3:$A$271,$A204,Finances!$B$3:$B$271,$B204,Finances!$D$3:$D$271,$D204),NA())</f>
        <v>0.08</v>
      </c>
      <c r="H204" s="93">
        <f>IF(List!$D$2&gt;=H$1,SUMIFS(Finances!H$3:H$271,Finances!$A$3:$A$271,$A204,Finances!$B$3:$B$271,$B204,Finances!$D$3:$D$271,$D204),NA())</f>
        <v>0.14000000000000001</v>
      </c>
      <c r="I204" s="93">
        <f>IF(List!$D$2&gt;=I$1,SUMIFS(Finances!I$3:I$271,Finances!$A$3:$A$271,$A204,Finances!$B$3:$B$271,$B204,Finances!$D$3:$D$271,$D204),NA())</f>
        <v>0.1</v>
      </c>
      <c r="J204" s="93">
        <f>IF(List!$D$2&gt;=J$1,SUMIFS(Finances!J$3:J$271,Finances!$A$3:$A$271,$A204,Finances!$B$3:$B$271,$B204,Finances!$D$3:$D$271,$D204),NA())</f>
        <v>0.11</v>
      </c>
      <c r="K204" s="93">
        <f>IF(List!$D$2&gt;=K$1,SUMIFS(Finances!K$3:K$271,Finances!$A$3:$A$271,$A204,Finances!$B$3:$B$271,$B204,Finances!$D$3:$D$271,$D204),NA())</f>
        <v>0.14000000000000001</v>
      </c>
      <c r="L204" s="93">
        <f>IF(List!$D$2&gt;=L$1,SUMIFS(Finances!L$3:L$271,Finances!$A$3:$A$271,$A204,Finances!$B$3:$B$271,$B204,Finances!$D$3:$D$271,$D204),NA())</f>
        <v>7.0000000000000007E-2</v>
      </c>
      <c r="M204" s="93">
        <f>IF(List!$D$2&gt;=M$1,SUMIFS(Finances!M$3:M$271,Finances!$A$3:$A$271,$A204,Finances!$B$3:$B$271,$B204,Finances!$D$3:$D$271,$D204),NA())</f>
        <v>0.11</v>
      </c>
      <c r="N204" s="93">
        <f>IF(List!$D$2&gt;=N$1,SUMIFS(Finances!N$3:N$271,Finances!$A$3:$A$271,$A204,Finances!$B$3:$B$271,$B204,Finances!$D$3:$D$271,$D204),NA())</f>
        <v>0.06</v>
      </c>
      <c r="O204" s="93" t="e">
        <f>IF(List!$D$2&gt;=O$1,SUMIFS(Finances!O$3:O$271,Finances!$A$3:$A$271,$A204,Finances!$B$3:$B$271,$B204,Finances!$D$3:$D$271,$D204),NA())</f>
        <v>#N/A</v>
      </c>
      <c r="P204" s="93" t="e">
        <f>IF(List!$D$2&gt;=P$1,SUMIFS(Finances!P$3:P$271,Finances!$A$3:$A$271,$A204,Finances!$B$3:$B$271,$B204,Finances!$D$3:$D$271,$D204),NA())</f>
        <v>#N/A</v>
      </c>
      <c r="Q204" s="94">
        <f ca="1">OFFSET(D204,,List!$D$2)</f>
        <v>0.06</v>
      </c>
      <c r="R204" s="94">
        <f ca="1">OFFSET(D204,,List!$D$2)</f>
        <v>0.06</v>
      </c>
    </row>
    <row r="205" spans="1:18" x14ac:dyDescent="0.25">
      <c r="A205" s="16" t="s">
        <v>20</v>
      </c>
      <c r="B205" s="16" t="s">
        <v>38</v>
      </c>
      <c r="C205" s="16" t="str">
        <f>List!$R$2</f>
        <v>Europe</v>
      </c>
      <c r="D205" s="5" t="str">
        <f>List!S$7</f>
        <v>Italy</v>
      </c>
      <c r="E205" s="93">
        <f>IF(List!$D$2&gt;=E$1,SUMIFS(Finances!E$3:E$271,Finances!$A$3:$A$271,$A205,Finances!$B$3:$B$271,$B205,Finances!$D$3:$D$271,$D205),NA())</f>
        <v>7.0000000000000007E-2</v>
      </c>
      <c r="F205" s="93">
        <f>IF(List!$D$2&gt;=F$1,SUMIFS(Finances!F$3:F$271,Finances!$A$3:$A$271,$A205,Finances!$B$3:$B$271,$B205,Finances!$D$3:$D$271,$D205),NA())</f>
        <v>0.11</v>
      </c>
      <c r="G205" s="93">
        <f>IF(List!$D$2&gt;=G$1,SUMIFS(Finances!G$3:G$271,Finances!$A$3:$A$271,$A205,Finances!$B$3:$B$271,$B205,Finances!$D$3:$D$271,$D205),NA())</f>
        <v>0.15</v>
      </c>
      <c r="H205" s="93">
        <f>IF(List!$D$2&gt;=H$1,SUMIFS(Finances!H$3:H$271,Finances!$A$3:$A$271,$A205,Finances!$B$3:$B$271,$B205,Finances!$D$3:$D$271,$D205),NA())</f>
        <v>0.1</v>
      </c>
      <c r="I205" s="93">
        <f>IF(List!$D$2&gt;=I$1,SUMIFS(Finances!I$3:I$271,Finances!$A$3:$A$271,$A205,Finances!$B$3:$B$271,$B205,Finances!$D$3:$D$271,$D205),NA())</f>
        <v>7.0000000000000007E-2</v>
      </c>
      <c r="J205" s="93">
        <f>IF(List!$D$2&gt;=J$1,SUMIFS(Finances!J$3:J$271,Finances!$A$3:$A$271,$A205,Finances!$B$3:$B$271,$B205,Finances!$D$3:$D$271,$D205),NA())</f>
        <v>0.09</v>
      </c>
      <c r="K205" s="93">
        <f>IF(List!$D$2&gt;=K$1,SUMIFS(Finances!K$3:K$271,Finances!$A$3:$A$271,$A205,Finances!$B$3:$B$271,$B205,Finances!$D$3:$D$271,$D205),NA())</f>
        <v>0.14000000000000001</v>
      </c>
      <c r="L205" s="93">
        <f>IF(List!$D$2&gt;=L$1,SUMIFS(Finances!L$3:L$271,Finances!$A$3:$A$271,$A205,Finances!$B$3:$B$271,$B205,Finances!$D$3:$D$271,$D205),NA())</f>
        <v>0.15</v>
      </c>
      <c r="M205" s="93">
        <f>IF(List!$D$2&gt;=M$1,SUMIFS(Finances!M$3:M$271,Finances!$A$3:$A$271,$A205,Finances!$B$3:$B$271,$B205,Finances!$D$3:$D$271,$D205),NA())</f>
        <v>0.06</v>
      </c>
      <c r="N205" s="93">
        <f>IF(List!$D$2&gt;=N$1,SUMIFS(Finances!N$3:N$271,Finances!$A$3:$A$271,$A205,Finances!$B$3:$B$271,$B205,Finances!$D$3:$D$271,$D205),NA())</f>
        <v>0.14000000000000001</v>
      </c>
      <c r="O205" s="93" t="e">
        <f>IF(List!$D$2&gt;=O$1,SUMIFS(Finances!O$3:O$271,Finances!$A$3:$A$271,$A205,Finances!$B$3:$B$271,$B205,Finances!$D$3:$D$271,$D205),NA())</f>
        <v>#N/A</v>
      </c>
      <c r="P205" s="93" t="e">
        <f>IF(List!$D$2&gt;=P$1,SUMIFS(Finances!P$3:P$271,Finances!$A$3:$A$271,$A205,Finances!$B$3:$B$271,$B205,Finances!$D$3:$D$271,$D205),NA())</f>
        <v>#N/A</v>
      </c>
      <c r="Q205" s="94">
        <f ca="1">OFFSET(D205,,List!$D$2)</f>
        <v>0.14000000000000001</v>
      </c>
      <c r="R205" s="94">
        <f ca="1">OFFSET(D205,,List!$D$2)</f>
        <v>0.14000000000000001</v>
      </c>
    </row>
    <row r="206" spans="1:18" x14ac:dyDescent="0.25">
      <c r="A206" s="16" t="s">
        <v>20</v>
      </c>
      <c r="B206" s="16" t="s">
        <v>38</v>
      </c>
      <c r="C206" s="16" t="str">
        <f>List!$R$2</f>
        <v>Europe</v>
      </c>
      <c r="D206" s="5" t="str">
        <f>List!S$8</f>
        <v>Portugal</v>
      </c>
      <c r="E206" s="93">
        <f>IF(List!$D$2&gt;=E$1,SUMIFS(Finances!E$3:E$271,Finances!$A$3:$A$271,$A206,Finances!$B$3:$B$271,$B206,Finances!$D$3:$D$271,$D206),NA())</f>
        <v>0.1</v>
      </c>
      <c r="F206" s="93">
        <f>IF(List!$D$2&gt;=F$1,SUMIFS(Finances!F$3:F$271,Finances!$A$3:$A$271,$A206,Finances!$B$3:$B$271,$B206,Finances!$D$3:$D$271,$D206),NA())</f>
        <v>0.11</v>
      </c>
      <c r="G206" s="93">
        <f>IF(List!$D$2&gt;=G$1,SUMIFS(Finances!G$3:G$271,Finances!$A$3:$A$271,$A206,Finances!$B$3:$B$271,$B206,Finances!$D$3:$D$271,$D206),NA())</f>
        <v>0.09</v>
      </c>
      <c r="H206" s="93">
        <f>IF(List!$D$2&gt;=H$1,SUMIFS(Finances!H$3:H$271,Finances!$A$3:$A$271,$A206,Finances!$B$3:$B$271,$B206,Finances!$D$3:$D$271,$D206),NA())</f>
        <v>0.08</v>
      </c>
      <c r="I206" s="93">
        <f>IF(List!$D$2&gt;=I$1,SUMIFS(Finances!I$3:I$271,Finances!$A$3:$A$271,$A206,Finances!$B$3:$B$271,$B206,Finances!$D$3:$D$271,$D206),NA())</f>
        <v>0.12</v>
      </c>
      <c r="J206" s="93">
        <f>IF(List!$D$2&gt;=J$1,SUMIFS(Finances!J$3:J$271,Finances!$A$3:$A$271,$A206,Finances!$B$3:$B$271,$B206,Finances!$D$3:$D$271,$D206),NA())</f>
        <v>0.09</v>
      </c>
      <c r="K206" s="93">
        <f>IF(List!$D$2&gt;=K$1,SUMIFS(Finances!K$3:K$271,Finances!$A$3:$A$271,$A206,Finances!$B$3:$B$271,$B206,Finances!$D$3:$D$271,$D206),NA())</f>
        <v>0.14000000000000001</v>
      </c>
      <c r="L206" s="93">
        <f>IF(List!$D$2&gt;=L$1,SUMIFS(Finances!L$3:L$271,Finances!$A$3:$A$271,$A206,Finances!$B$3:$B$271,$B206,Finances!$D$3:$D$271,$D206),NA())</f>
        <v>0.12</v>
      </c>
      <c r="M206" s="93">
        <f>IF(List!$D$2&gt;=M$1,SUMIFS(Finances!M$3:M$271,Finances!$A$3:$A$271,$A206,Finances!$B$3:$B$271,$B206,Finances!$D$3:$D$271,$D206),NA())</f>
        <v>0.09</v>
      </c>
      <c r="N206" s="93">
        <f>IF(List!$D$2&gt;=N$1,SUMIFS(Finances!N$3:N$271,Finances!$A$3:$A$271,$A206,Finances!$B$3:$B$271,$B206,Finances!$D$3:$D$271,$D206),NA())</f>
        <v>0.12</v>
      </c>
      <c r="O206" s="93" t="e">
        <f>IF(List!$D$2&gt;=O$1,SUMIFS(Finances!O$3:O$271,Finances!$A$3:$A$271,$A206,Finances!$B$3:$B$271,$B206,Finances!$D$3:$D$271,$D206),NA())</f>
        <v>#N/A</v>
      </c>
      <c r="P206" s="93" t="e">
        <f>IF(List!$D$2&gt;=P$1,SUMIFS(Finances!P$3:P$271,Finances!$A$3:$A$271,$A206,Finances!$B$3:$B$271,$B206,Finances!$D$3:$D$271,$D206),NA())</f>
        <v>#N/A</v>
      </c>
      <c r="Q206" s="94">
        <f ca="1">OFFSET(D206,,List!$D$2)</f>
        <v>0.12</v>
      </c>
      <c r="R206" s="94">
        <f ca="1">OFFSET(D206,,List!$D$2)</f>
        <v>0.12</v>
      </c>
    </row>
    <row r="207" spans="1:18" x14ac:dyDescent="0.25">
      <c r="A207" s="16" t="s">
        <v>20</v>
      </c>
      <c r="B207" s="16" t="s">
        <v>38</v>
      </c>
      <c r="C207" s="16" t="str">
        <f>List!$R$2</f>
        <v>Europe</v>
      </c>
      <c r="D207" s="5" t="str">
        <f>List!S$9</f>
        <v>Scotland</v>
      </c>
      <c r="E207" s="93">
        <f>IF(List!$D$2&gt;=E$1,SUMIFS(Finances!E$3:E$271,Finances!$A$3:$A$271,$A207,Finances!$B$3:$B$271,$B207,Finances!$D$3:$D$271,$D207),NA())</f>
        <v>7.0000000000000007E-2</v>
      </c>
      <c r="F207" s="93">
        <f>IF(List!$D$2&gt;=F$1,SUMIFS(Finances!F$3:F$271,Finances!$A$3:$A$271,$A207,Finances!$B$3:$B$271,$B207,Finances!$D$3:$D$271,$D207),NA())</f>
        <v>0.13</v>
      </c>
      <c r="G207" s="93">
        <f>IF(List!$D$2&gt;=G$1,SUMIFS(Finances!G$3:G$271,Finances!$A$3:$A$271,$A207,Finances!$B$3:$B$271,$B207,Finances!$D$3:$D$271,$D207),NA())</f>
        <v>0.13</v>
      </c>
      <c r="H207" s="93">
        <f>IF(List!$D$2&gt;=H$1,SUMIFS(Finances!H$3:H$271,Finances!$A$3:$A$271,$A207,Finances!$B$3:$B$271,$B207,Finances!$D$3:$D$271,$D207),NA())</f>
        <v>0.11</v>
      </c>
      <c r="I207" s="93">
        <f>IF(List!$D$2&gt;=I$1,SUMIFS(Finances!I$3:I$271,Finances!$A$3:$A$271,$A207,Finances!$B$3:$B$271,$B207,Finances!$D$3:$D$271,$D207),NA())</f>
        <v>0.08</v>
      </c>
      <c r="J207" s="93">
        <f>IF(List!$D$2&gt;=J$1,SUMIFS(Finances!J$3:J$271,Finances!$A$3:$A$271,$A207,Finances!$B$3:$B$271,$B207,Finances!$D$3:$D$271,$D207),NA())</f>
        <v>7.0000000000000007E-2</v>
      </c>
      <c r="K207" s="93">
        <f>IF(List!$D$2&gt;=K$1,SUMIFS(Finances!K$3:K$271,Finances!$A$3:$A$271,$A207,Finances!$B$3:$B$271,$B207,Finances!$D$3:$D$271,$D207),NA())</f>
        <v>0.09</v>
      </c>
      <c r="L207" s="93">
        <f>IF(List!$D$2&gt;=L$1,SUMIFS(Finances!L$3:L$271,Finances!$A$3:$A$271,$A207,Finances!$B$3:$B$271,$B207,Finances!$D$3:$D$271,$D207),NA())</f>
        <v>0.1</v>
      </c>
      <c r="M207" s="93">
        <f>IF(List!$D$2&gt;=M$1,SUMIFS(Finances!M$3:M$271,Finances!$A$3:$A$271,$A207,Finances!$B$3:$B$271,$B207,Finances!$D$3:$D$271,$D207),NA())</f>
        <v>0.14000000000000001</v>
      </c>
      <c r="N207" s="93">
        <f>IF(List!$D$2&gt;=N$1,SUMIFS(Finances!N$3:N$271,Finances!$A$3:$A$271,$A207,Finances!$B$3:$B$271,$B207,Finances!$D$3:$D$271,$D207),NA())</f>
        <v>0.15</v>
      </c>
      <c r="O207" s="93" t="e">
        <f>IF(List!$D$2&gt;=O$1,SUMIFS(Finances!O$3:O$271,Finances!$A$3:$A$271,$A207,Finances!$B$3:$B$271,$B207,Finances!$D$3:$D$271,$D207),NA())</f>
        <v>#N/A</v>
      </c>
      <c r="P207" s="93" t="e">
        <f>IF(List!$D$2&gt;=P$1,SUMIFS(Finances!P$3:P$271,Finances!$A$3:$A$271,$A207,Finances!$B$3:$B$271,$B207,Finances!$D$3:$D$271,$D207),NA())</f>
        <v>#N/A</v>
      </c>
      <c r="Q207" s="94">
        <f ca="1">OFFSET(D207,,List!$D$2)</f>
        <v>0.15</v>
      </c>
      <c r="R207" s="94">
        <f ca="1">OFFSET(D207,,List!$D$2)</f>
        <v>0.15</v>
      </c>
    </row>
    <row r="208" spans="1:18" x14ac:dyDescent="0.25">
      <c r="A208" s="16" t="s">
        <v>20</v>
      </c>
      <c r="B208" s="16" t="s">
        <v>38</v>
      </c>
      <c r="C208" s="16" t="str">
        <f>List!$R$2</f>
        <v>Europe</v>
      </c>
      <c r="D208" s="5" t="str">
        <f>List!S$10</f>
        <v>Spain</v>
      </c>
      <c r="E208" s="93">
        <f>IF(List!$D$2&gt;=E$1,SUMIFS(Finances!E$3:E$271,Finances!$A$3:$A$271,$A208,Finances!$B$3:$B$271,$B208,Finances!$D$3:$D$271,$D208),NA())</f>
        <v>0.09</v>
      </c>
      <c r="F208" s="93">
        <f>IF(List!$D$2&gt;=F$1,SUMIFS(Finances!F$3:F$271,Finances!$A$3:$A$271,$A208,Finances!$B$3:$B$271,$B208,Finances!$D$3:$D$271,$D208),NA())</f>
        <v>0.11</v>
      </c>
      <c r="G208" s="93">
        <f>IF(List!$D$2&gt;=G$1,SUMIFS(Finances!G$3:G$271,Finances!$A$3:$A$271,$A208,Finances!$B$3:$B$271,$B208,Finances!$D$3:$D$271,$D208),NA())</f>
        <v>0.06</v>
      </c>
      <c r="H208" s="93">
        <f>IF(List!$D$2&gt;=H$1,SUMIFS(Finances!H$3:H$271,Finances!$A$3:$A$271,$A208,Finances!$B$3:$B$271,$B208,Finances!$D$3:$D$271,$D208),NA())</f>
        <v>0.09</v>
      </c>
      <c r="I208" s="93">
        <f>IF(List!$D$2&gt;=I$1,SUMIFS(Finances!I$3:I$271,Finances!$A$3:$A$271,$A208,Finances!$B$3:$B$271,$B208,Finances!$D$3:$D$271,$D208),NA())</f>
        <v>0.09</v>
      </c>
      <c r="J208" s="93">
        <f>IF(List!$D$2&gt;=J$1,SUMIFS(Finances!J$3:J$271,Finances!$A$3:$A$271,$A208,Finances!$B$3:$B$271,$B208,Finances!$D$3:$D$271,$D208),NA())</f>
        <v>0.15</v>
      </c>
      <c r="K208" s="93">
        <f>IF(List!$D$2&gt;=K$1,SUMIFS(Finances!K$3:K$271,Finances!$A$3:$A$271,$A208,Finances!$B$3:$B$271,$B208,Finances!$D$3:$D$271,$D208),NA())</f>
        <v>0.13</v>
      </c>
      <c r="L208" s="93">
        <f>IF(List!$D$2&gt;=L$1,SUMIFS(Finances!L$3:L$271,Finances!$A$3:$A$271,$A208,Finances!$B$3:$B$271,$B208,Finances!$D$3:$D$271,$D208),NA())</f>
        <v>7.0000000000000007E-2</v>
      </c>
      <c r="M208" s="93">
        <f>IF(List!$D$2&gt;=M$1,SUMIFS(Finances!M$3:M$271,Finances!$A$3:$A$271,$A208,Finances!$B$3:$B$271,$B208,Finances!$D$3:$D$271,$D208),NA())</f>
        <v>0.11</v>
      </c>
      <c r="N208" s="93">
        <f>IF(List!$D$2&gt;=N$1,SUMIFS(Finances!N$3:N$271,Finances!$A$3:$A$271,$A208,Finances!$B$3:$B$271,$B208,Finances!$D$3:$D$271,$D208),NA())</f>
        <v>0.13</v>
      </c>
      <c r="O208" s="93" t="e">
        <f>IF(List!$D$2&gt;=O$1,SUMIFS(Finances!O$3:O$271,Finances!$A$3:$A$271,$A208,Finances!$B$3:$B$271,$B208,Finances!$D$3:$D$271,$D208),NA())</f>
        <v>#N/A</v>
      </c>
      <c r="P208" s="93" t="e">
        <f>IF(List!$D$2&gt;=P$1,SUMIFS(Finances!P$3:P$271,Finances!$A$3:$A$271,$A208,Finances!$B$3:$B$271,$B208,Finances!$D$3:$D$271,$D208),NA())</f>
        <v>#N/A</v>
      </c>
      <c r="Q208" s="94">
        <f ca="1">OFFSET(D208,,List!$D$2)</f>
        <v>0.13</v>
      </c>
      <c r="R208" s="94">
        <f ca="1">OFFSET(D208,,List!$D$2)</f>
        <v>0.13</v>
      </c>
    </row>
    <row r="209" spans="1:18" x14ac:dyDescent="0.25">
      <c r="A209" s="16" t="s">
        <v>20</v>
      </c>
      <c r="B209" s="16" t="s">
        <v>38</v>
      </c>
      <c r="C209" s="16" t="str">
        <f>List!$R$2</f>
        <v>Europe</v>
      </c>
      <c r="D209" s="5" t="str">
        <f>List!S$11</f>
        <v>Wales</v>
      </c>
      <c r="E209" s="93">
        <f>IF(List!$D$2&gt;=E$1,SUMIFS(Finances!E$3:E$271,Finances!$A$3:$A$271,$A209,Finances!$B$3:$B$271,$B209,Finances!$D$3:$D$271,$D209),NA())</f>
        <v>0.09</v>
      </c>
      <c r="F209" s="93">
        <f>IF(List!$D$2&gt;=F$1,SUMIFS(Finances!F$3:F$271,Finances!$A$3:$A$271,$A209,Finances!$B$3:$B$271,$B209,Finances!$D$3:$D$271,$D209),NA())</f>
        <v>0.15</v>
      </c>
      <c r="G209" s="93">
        <f>IF(List!$D$2&gt;=G$1,SUMIFS(Finances!G$3:G$271,Finances!$A$3:$A$271,$A209,Finances!$B$3:$B$271,$B209,Finances!$D$3:$D$271,$D209),NA())</f>
        <v>0.11</v>
      </c>
      <c r="H209" s="93">
        <f>IF(List!$D$2&gt;=H$1,SUMIFS(Finances!H$3:H$271,Finances!$A$3:$A$271,$A209,Finances!$B$3:$B$271,$B209,Finances!$D$3:$D$271,$D209),NA())</f>
        <v>0.08</v>
      </c>
      <c r="I209" s="93">
        <f>IF(List!$D$2&gt;=I$1,SUMIFS(Finances!I$3:I$271,Finances!$A$3:$A$271,$A209,Finances!$B$3:$B$271,$B209,Finances!$D$3:$D$271,$D209),NA())</f>
        <v>0.06</v>
      </c>
      <c r="J209" s="93">
        <f>IF(List!$D$2&gt;=J$1,SUMIFS(Finances!J$3:J$271,Finances!$A$3:$A$271,$A209,Finances!$B$3:$B$271,$B209,Finances!$D$3:$D$271,$D209),NA())</f>
        <v>0.12</v>
      </c>
      <c r="K209" s="93">
        <f>IF(List!$D$2&gt;=K$1,SUMIFS(Finances!K$3:K$271,Finances!$A$3:$A$271,$A209,Finances!$B$3:$B$271,$B209,Finances!$D$3:$D$271,$D209),NA())</f>
        <v>0.06</v>
      </c>
      <c r="L209" s="93">
        <f>IF(List!$D$2&gt;=L$1,SUMIFS(Finances!L$3:L$271,Finances!$A$3:$A$271,$A209,Finances!$B$3:$B$271,$B209,Finances!$D$3:$D$271,$D209),NA())</f>
        <v>0.13</v>
      </c>
      <c r="M209" s="93">
        <f>IF(List!$D$2&gt;=M$1,SUMIFS(Finances!M$3:M$271,Finances!$A$3:$A$271,$A209,Finances!$B$3:$B$271,$B209,Finances!$D$3:$D$271,$D209),NA())</f>
        <v>0.15</v>
      </c>
      <c r="N209" s="93">
        <f>IF(List!$D$2&gt;=N$1,SUMIFS(Finances!N$3:N$271,Finances!$A$3:$A$271,$A209,Finances!$B$3:$B$271,$B209,Finances!$D$3:$D$271,$D209),NA())</f>
        <v>0.06</v>
      </c>
      <c r="O209" s="93" t="e">
        <f>IF(List!$D$2&gt;=O$1,SUMIFS(Finances!O$3:O$271,Finances!$A$3:$A$271,$A209,Finances!$B$3:$B$271,$B209,Finances!$D$3:$D$271,$D209),NA())</f>
        <v>#N/A</v>
      </c>
      <c r="P209" s="93" t="e">
        <f>IF(List!$D$2&gt;=P$1,SUMIFS(Finances!P$3:P$271,Finances!$A$3:$A$271,$A209,Finances!$B$3:$B$271,$B209,Finances!$D$3:$D$271,$D209),NA())</f>
        <v>#N/A</v>
      </c>
      <c r="Q209" s="94">
        <f ca="1">OFFSET(D209,,List!$D$2)</f>
        <v>0.06</v>
      </c>
      <c r="R209" s="94">
        <f ca="1">OFFSET(D209,,List!$D$2)</f>
        <v>0.06</v>
      </c>
    </row>
    <row r="210" spans="1:18" x14ac:dyDescent="0.25">
      <c r="A210" s="16" t="s">
        <v>20</v>
      </c>
      <c r="B210" s="16" t="s">
        <v>38</v>
      </c>
      <c r="C210" s="16" t="str">
        <f>List!$R$2</f>
        <v>Europe</v>
      </c>
      <c r="D210" t="s">
        <v>15</v>
      </c>
      <c r="E210" s="95">
        <f>AVERAGE(E200:E209)</f>
        <v>8.6999999999999994E-2</v>
      </c>
      <c r="F210" s="95">
        <f t="shared" ref="F210:P210" si="82">AVERAGE(F200:F209)</f>
        <v>0.11799999999999999</v>
      </c>
      <c r="G210" s="95">
        <f t="shared" si="82"/>
        <v>0.10400000000000001</v>
      </c>
      <c r="H210" s="95">
        <f t="shared" si="82"/>
        <v>0.10499999999999998</v>
      </c>
      <c r="I210" s="95">
        <f t="shared" si="82"/>
        <v>9.7000000000000003E-2</v>
      </c>
      <c r="J210" s="95">
        <f t="shared" si="82"/>
        <v>0.10999999999999999</v>
      </c>
      <c r="K210" s="95">
        <f t="shared" si="82"/>
        <v>0.11000000000000001</v>
      </c>
      <c r="L210" s="95">
        <f t="shared" si="82"/>
        <v>9.5000000000000001E-2</v>
      </c>
      <c r="M210" s="95">
        <f t="shared" si="82"/>
        <v>0.10900000000000001</v>
      </c>
      <c r="N210" s="95">
        <f t="shared" si="82"/>
        <v>0.10700000000000003</v>
      </c>
      <c r="O210" s="95" t="e">
        <f t="shared" si="82"/>
        <v>#N/A</v>
      </c>
      <c r="P210" s="95" t="e">
        <f t="shared" si="82"/>
        <v>#N/A</v>
      </c>
      <c r="Q210" s="96"/>
      <c r="R210" s="95">
        <f ca="1">AVERAGE(R200:R209)</f>
        <v>0.10700000000000003</v>
      </c>
    </row>
    <row r="211" spans="1:18" x14ac:dyDescent="0.25">
      <c r="B211" s="16"/>
      <c r="E211" s="97"/>
      <c r="F211" s="97"/>
      <c r="G211" s="97"/>
      <c r="H211" s="97"/>
      <c r="I211" s="97"/>
      <c r="J211" s="97"/>
      <c r="K211" s="97"/>
      <c r="L211" s="97"/>
      <c r="M211" s="97"/>
      <c r="N211" s="97"/>
      <c r="O211" s="97"/>
      <c r="P211" s="97"/>
      <c r="Q211" s="96"/>
      <c r="R211" s="97"/>
    </row>
    <row r="212" spans="1:18" x14ac:dyDescent="0.25">
      <c r="B212" s="16"/>
      <c r="E212" s="97"/>
      <c r="F212" s="97"/>
      <c r="G212" s="97"/>
      <c r="H212" s="97"/>
      <c r="I212" s="97"/>
      <c r="J212" s="97"/>
      <c r="K212" s="97"/>
      <c r="L212" s="97"/>
      <c r="M212" s="97"/>
      <c r="N212" s="97"/>
      <c r="O212" s="97"/>
      <c r="P212" s="97"/>
      <c r="Q212" s="96"/>
      <c r="R212" s="97"/>
    </row>
    <row r="213" spans="1:18" x14ac:dyDescent="0.25">
      <c r="A213" s="17" t="s">
        <v>41</v>
      </c>
      <c r="B213" s="20" t="s">
        <v>54</v>
      </c>
      <c r="C213" s="17" t="s">
        <v>55</v>
      </c>
      <c r="D213" s="17" t="s">
        <v>128</v>
      </c>
      <c r="E213" s="10" t="s">
        <v>22</v>
      </c>
      <c r="F213" s="10" t="s">
        <v>23</v>
      </c>
      <c r="G213" s="10" t="s">
        <v>24</v>
      </c>
      <c r="H213" s="10" t="s">
        <v>25</v>
      </c>
      <c r="I213" s="10" t="s">
        <v>26</v>
      </c>
      <c r="J213" s="10" t="s">
        <v>27</v>
      </c>
      <c r="K213" s="10" t="s">
        <v>22</v>
      </c>
      <c r="L213" s="10" t="s">
        <v>28</v>
      </c>
      <c r="M213" s="10" t="s">
        <v>29</v>
      </c>
      <c r="N213" s="10" t="s">
        <v>23</v>
      </c>
      <c r="O213" s="10" t="s">
        <v>29</v>
      </c>
      <c r="P213" s="10" t="s">
        <v>22</v>
      </c>
      <c r="Q213" s="47" t="s">
        <v>139</v>
      </c>
      <c r="R213" s="98" t="s">
        <v>40</v>
      </c>
    </row>
    <row r="214" spans="1:18" x14ac:dyDescent="0.25">
      <c r="A214" s="16" t="s">
        <v>20</v>
      </c>
      <c r="B214" s="16" t="s">
        <v>39</v>
      </c>
      <c r="C214" s="16" t="str">
        <f>List!$R$2</f>
        <v>Europe</v>
      </c>
      <c r="D214" s="5" t="str">
        <f>List!S$2</f>
        <v>England</v>
      </c>
      <c r="E214" s="93">
        <f>IF(List!$D$2&gt;=E$1,SUMIFS(Finances!E$3:E$271,Finances!$A$3:$A$271,$A214,Finances!$B$3:$B$271,$B214,Finances!$D$3:$D$271,$D214),NA())</f>
        <v>0.15</v>
      </c>
      <c r="F214" s="93">
        <f>IF(List!$D$2&gt;=F$1,SUMIFS(Finances!F$3:F$271,Finances!$A$3:$A$271,$A214,Finances!$B$3:$B$271,$B214,Finances!$D$3:$D$271,$D214),NA())</f>
        <v>0.17</v>
      </c>
      <c r="G214" s="93">
        <f>IF(List!$D$2&gt;=G$1,SUMIFS(Finances!G$3:G$271,Finances!$A$3:$A$271,$A214,Finances!$B$3:$B$271,$B214,Finances!$D$3:$D$271,$D214),NA())</f>
        <v>0.1</v>
      </c>
      <c r="H214" s="93">
        <f>IF(List!$D$2&gt;=H$1,SUMIFS(Finances!H$3:H$271,Finances!$A$3:$A$271,$A214,Finances!$B$3:$B$271,$B214,Finances!$D$3:$D$271,$D214),NA())</f>
        <v>0.12</v>
      </c>
      <c r="I214" s="93">
        <f>IF(List!$D$2&gt;=I$1,SUMIFS(Finances!I$3:I$271,Finances!$A$3:$A$271,$A214,Finances!$B$3:$B$271,$B214,Finances!$D$3:$D$271,$D214),NA())</f>
        <v>0.17</v>
      </c>
      <c r="J214" s="93">
        <f>IF(List!$D$2&gt;=J$1,SUMIFS(Finances!J$3:J$271,Finances!$A$3:$A$271,$A214,Finances!$B$3:$B$271,$B214,Finances!$D$3:$D$271,$D214),NA())</f>
        <v>0.2</v>
      </c>
      <c r="K214" s="93">
        <f>IF(List!$D$2&gt;=K$1,SUMIFS(Finances!K$3:K$271,Finances!$A$3:$A$271,$A214,Finances!$B$3:$B$271,$B214,Finances!$D$3:$D$271,$D214),NA())</f>
        <v>0.17</v>
      </c>
      <c r="L214" s="93">
        <f>IF(List!$D$2&gt;=L$1,SUMIFS(Finances!L$3:L$271,Finances!$A$3:$A$271,$A214,Finances!$B$3:$B$271,$B214,Finances!$D$3:$D$271,$D214),NA())</f>
        <v>0.18</v>
      </c>
      <c r="M214" s="93">
        <f>IF(List!$D$2&gt;=M$1,SUMIFS(Finances!M$3:M$271,Finances!$A$3:$A$271,$A214,Finances!$B$3:$B$271,$B214,Finances!$D$3:$D$271,$D214),NA())</f>
        <v>0.12</v>
      </c>
      <c r="N214" s="93">
        <f>IF(List!$D$2&gt;=N$1,SUMIFS(Finances!N$3:N$271,Finances!$A$3:$A$271,$A214,Finances!$B$3:$B$271,$B214,Finances!$D$3:$D$271,$D214),NA())</f>
        <v>0.2</v>
      </c>
      <c r="O214" s="93" t="e">
        <f>IF(List!$D$2&gt;=O$1,SUMIFS(Finances!O$3:O$271,Finances!$A$3:$A$271,$A214,Finances!$B$3:$B$271,$B214,Finances!$D$3:$D$271,$D214),NA())</f>
        <v>#N/A</v>
      </c>
      <c r="P214" s="93" t="e">
        <f>IF(List!$D$2&gt;=P$1,SUMIFS(Finances!P$3:P$271,Finances!$A$3:$A$271,$A214,Finances!$B$3:$B$271,$B214,Finances!$D$3:$D$271,$D214),NA())</f>
        <v>#N/A</v>
      </c>
      <c r="Q214" s="94">
        <f ca="1">OFFSET(D214,,List!$D$2)</f>
        <v>0.2</v>
      </c>
      <c r="R214" s="94">
        <f ca="1">OFFSET(D214,,List!$D$2)</f>
        <v>0.2</v>
      </c>
    </row>
    <row r="215" spans="1:18" x14ac:dyDescent="0.25">
      <c r="A215" s="16" t="s">
        <v>20</v>
      </c>
      <c r="B215" s="16" t="s">
        <v>39</v>
      </c>
      <c r="C215" s="16" t="str">
        <f>List!$R$2</f>
        <v>Europe</v>
      </c>
      <c r="D215" s="5" t="str">
        <f>List!S$3</f>
        <v>France</v>
      </c>
      <c r="E215" s="93">
        <f>IF(List!$D$2&gt;=E$1,SUMIFS(Finances!E$3:E$271,Finances!$A$3:$A$271,$A215,Finances!$B$3:$B$271,$B215,Finances!$D$3:$D$271,$D215),NA())</f>
        <v>0.17</v>
      </c>
      <c r="F215" s="93">
        <f>IF(List!$D$2&gt;=F$1,SUMIFS(Finances!F$3:F$271,Finances!$A$3:$A$271,$A215,Finances!$B$3:$B$271,$B215,Finances!$D$3:$D$271,$D215),NA())</f>
        <v>0.19</v>
      </c>
      <c r="G215" s="93">
        <f>IF(List!$D$2&gt;=G$1,SUMIFS(Finances!G$3:G$271,Finances!$A$3:$A$271,$A215,Finances!$B$3:$B$271,$B215,Finances!$D$3:$D$271,$D215),NA())</f>
        <v>0.16</v>
      </c>
      <c r="H215" s="93">
        <f>IF(List!$D$2&gt;=H$1,SUMIFS(Finances!H$3:H$271,Finances!$A$3:$A$271,$A215,Finances!$B$3:$B$271,$B215,Finances!$D$3:$D$271,$D215),NA())</f>
        <v>0.17</v>
      </c>
      <c r="I215" s="93">
        <f>IF(List!$D$2&gt;=I$1,SUMIFS(Finances!I$3:I$271,Finances!$A$3:$A$271,$A215,Finances!$B$3:$B$271,$B215,Finances!$D$3:$D$271,$D215),NA())</f>
        <v>0.15</v>
      </c>
      <c r="J215" s="93">
        <f>IF(List!$D$2&gt;=J$1,SUMIFS(Finances!J$3:J$271,Finances!$A$3:$A$271,$A215,Finances!$B$3:$B$271,$B215,Finances!$D$3:$D$271,$D215),NA())</f>
        <v>0.17</v>
      </c>
      <c r="K215" s="93">
        <f>IF(List!$D$2&gt;=K$1,SUMIFS(Finances!K$3:K$271,Finances!$A$3:$A$271,$A215,Finances!$B$3:$B$271,$B215,Finances!$D$3:$D$271,$D215),NA())</f>
        <v>0.1</v>
      </c>
      <c r="L215" s="93">
        <f>IF(List!$D$2&gt;=L$1,SUMIFS(Finances!L$3:L$271,Finances!$A$3:$A$271,$A215,Finances!$B$3:$B$271,$B215,Finances!$D$3:$D$271,$D215),NA())</f>
        <v>0.13</v>
      </c>
      <c r="M215" s="93">
        <f>IF(List!$D$2&gt;=M$1,SUMIFS(Finances!M$3:M$271,Finances!$A$3:$A$271,$A215,Finances!$B$3:$B$271,$B215,Finances!$D$3:$D$271,$D215),NA())</f>
        <v>0.11</v>
      </c>
      <c r="N215" s="93">
        <f>IF(List!$D$2&gt;=N$1,SUMIFS(Finances!N$3:N$271,Finances!$A$3:$A$271,$A215,Finances!$B$3:$B$271,$B215,Finances!$D$3:$D$271,$D215),NA())</f>
        <v>0.15</v>
      </c>
      <c r="O215" s="93" t="e">
        <f>IF(List!$D$2&gt;=O$1,SUMIFS(Finances!O$3:O$271,Finances!$A$3:$A$271,$A215,Finances!$B$3:$B$271,$B215,Finances!$D$3:$D$271,$D215),NA())</f>
        <v>#N/A</v>
      </c>
      <c r="P215" s="93" t="e">
        <f>IF(List!$D$2&gt;=P$1,SUMIFS(Finances!P$3:P$271,Finances!$A$3:$A$271,$A215,Finances!$B$3:$B$271,$B215,Finances!$D$3:$D$271,$D215),NA())</f>
        <v>#N/A</v>
      </c>
      <c r="Q215" s="94">
        <f ca="1">OFFSET(D215,,List!$D$2)</f>
        <v>0.15</v>
      </c>
      <c r="R215" s="94">
        <f ca="1">OFFSET(D215,,List!$D$2)</f>
        <v>0.15</v>
      </c>
    </row>
    <row r="216" spans="1:18" x14ac:dyDescent="0.25">
      <c r="A216" s="16" t="s">
        <v>20</v>
      </c>
      <c r="B216" s="16" t="s">
        <v>39</v>
      </c>
      <c r="C216" s="16" t="str">
        <f>List!$R$2</f>
        <v>Europe</v>
      </c>
      <c r="D216" s="5" t="str">
        <f>List!S$4</f>
        <v>Germany</v>
      </c>
      <c r="E216" s="93">
        <f>IF(List!$D$2&gt;=E$1,SUMIFS(Finances!E$3:E$271,Finances!$A$3:$A$271,$A216,Finances!$B$3:$B$271,$B216,Finances!$D$3:$D$271,$D216),NA())</f>
        <v>0.13</v>
      </c>
      <c r="F216" s="93">
        <f>IF(List!$D$2&gt;=F$1,SUMIFS(Finances!F$3:F$271,Finances!$A$3:$A$271,$A216,Finances!$B$3:$B$271,$B216,Finances!$D$3:$D$271,$D216),NA())</f>
        <v>0.11</v>
      </c>
      <c r="G216" s="93">
        <f>IF(List!$D$2&gt;=G$1,SUMIFS(Finances!G$3:G$271,Finances!$A$3:$A$271,$A216,Finances!$B$3:$B$271,$B216,Finances!$D$3:$D$271,$D216),NA())</f>
        <v>0.15</v>
      </c>
      <c r="H216" s="93">
        <f>IF(List!$D$2&gt;=H$1,SUMIFS(Finances!H$3:H$271,Finances!$A$3:$A$271,$A216,Finances!$B$3:$B$271,$B216,Finances!$D$3:$D$271,$D216),NA())</f>
        <v>0.17</v>
      </c>
      <c r="I216" s="93">
        <f>IF(List!$D$2&gt;=I$1,SUMIFS(Finances!I$3:I$271,Finances!$A$3:$A$271,$A216,Finances!$B$3:$B$271,$B216,Finances!$D$3:$D$271,$D216),NA())</f>
        <v>0.12</v>
      </c>
      <c r="J216" s="93">
        <f>IF(List!$D$2&gt;=J$1,SUMIFS(Finances!J$3:J$271,Finances!$A$3:$A$271,$A216,Finances!$B$3:$B$271,$B216,Finances!$D$3:$D$271,$D216),NA())</f>
        <v>0.19</v>
      </c>
      <c r="K216" s="93">
        <f>IF(List!$D$2&gt;=K$1,SUMIFS(Finances!K$3:K$271,Finances!$A$3:$A$271,$A216,Finances!$B$3:$B$271,$B216,Finances!$D$3:$D$271,$D216),NA())</f>
        <v>0.16</v>
      </c>
      <c r="L216" s="93">
        <f>IF(List!$D$2&gt;=L$1,SUMIFS(Finances!L$3:L$271,Finances!$A$3:$A$271,$A216,Finances!$B$3:$B$271,$B216,Finances!$D$3:$D$271,$D216),NA())</f>
        <v>0.19</v>
      </c>
      <c r="M216" s="93">
        <f>IF(List!$D$2&gt;=M$1,SUMIFS(Finances!M$3:M$271,Finances!$A$3:$A$271,$A216,Finances!$B$3:$B$271,$B216,Finances!$D$3:$D$271,$D216),NA())</f>
        <v>0.12</v>
      </c>
      <c r="N216" s="93">
        <f>IF(List!$D$2&gt;=N$1,SUMIFS(Finances!N$3:N$271,Finances!$A$3:$A$271,$A216,Finances!$B$3:$B$271,$B216,Finances!$D$3:$D$271,$D216),NA())</f>
        <v>0.14000000000000001</v>
      </c>
      <c r="O216" s="93" t="e">
        <f>IF(List!$D$2&gt;=O$1,SUMIFS(Finances!O$3:O$271,Finances!$A$3:$A$271,$A216,Finances!$B$3:$B$271,$B216,Finances!$D$3:$D$271,$D216),NA())</f>
        <v>#N/A</v>
      </c>
      <c r="P216" s="93" t="e">
        <f>IF(List!$D$2&gt;=P$1,SUMIFS(Finances!P$3:P$271,Finances!$A$3:$A$271,$A216,Finances!$B$3:$B$271,$B216,Finances!$D$3:$D$271,$D216),NA())</f>
        <v>#N/A</v>
      </c>
      <c r="Q216" s="94">
        <f ca="1">OFFSET(D216,,List!$D$2)</f>
        <v>0.14000000000000001</v>
      </c>
      <c r="R216" s="94">
        <f ca="1">OFFSET(D216,,List!$D$2)</f>
        <v>0.14000000000000001</v>
      </c>
    </row>
    <row r="217" spans="1:18" x14ac:dyDescent="0.25">
      <c r="A217" s="16" t="s">
        <v>20</v>
      </c>
      <c r="B217" s="16" t="s">
        <v>39</v>
      </c>
      <c r="C217" s="16" t="str">
        <f>List!$R$2</f>
        <v>Europe</v>
      </c>
      <c r="D217" s="5" t="str">
        <f>List!S$5</f>
        <v>Greece</v>
      </c>
      <c r="E217" s="93">
        <f>IF(List!$D$2&gt;=E$1,SUMIFS(Finances!E$3:E$271,Finances!$A$3:$A$271,$A217,Finances!$B$3:$B$271,$B217,Finances!$D$3:$D$271,$D217),NA())</f>
        <v>0.11</v>
      </c>
      <c r="F217" s="93">
        <f>IF(List!$D$2&gt;=F$1,SUMIFS(Finances!F$3:F$271,Finances!$A$3:$A$271,$A217,Finances!$B$3:$B$271,$B217,Finances!$D$3:$D$271,$D217),NA())</f>
        <v>0.18</v>
      </c>
      <c r="G217" s="93">
        <f>IF(List!$D$2&gt;=G$1,SUMIFS(Finances!G$3:G$271,Finances!$A$3:$A$271,$A217,Finances!$B$3:$B$271,$B217,Finances!$D$3:$D$271,$D217),NA())</f>
        <v>0.18</v>
      </c>
      <c r="H217" s="93">
        <f>IF(List!$D$2&gt;=H$1,SUMIFS(Finances!H$3:H$271,Finances!$A$3:$A$271,$A217,Finances!$B$3:$B$271,$B217,Finances!$D$3:$D$271,$D217),NA())</f>
        <v>0.12</v>
      </c>
      <c r="I217" s="93">
        <f>IF(List!$D$2&gt;=I$1,SUMIFS(Finances!I$3:I$271,Finances!$A$3:$A$271,$A217,Finances!$B$3:$B$271,$B217,Finances!$D$3:$D$271,$D217),NA())</f>
        <v>0.16</v>
      </c>
      <c r="J217" s="93">
        <f>IF(List!$D$2&gt;=J$1,SUMIFS(Finances!J$3:J$271,Finances!$A$3:$A$271,$A217,Finances!$B$3:$B$271,$B217,Finances!$D$3:$D$271,$D217),NA())</f>
        <v>0.2</v>
      </c>
      <c r="K217" s="93">
        <f>IF(List!$D$2&gt;=K$1,SUMIFS(Finances!K$3:K$271,Finances!$A$3:$A$271,$A217,Finances!$B$3:$B$271,$B217,Finances!$D$3:$D$271,$D217),NA())</f>
        <v>0.1</v>
      </c>
      <c r="L217" s="93">
        <f>IF(List!$D$2&gt;=L$1,SUMIFS(Finances!L$3:L$271,Finances!$A$3:$A$271,$A217,Finances!$B$3:$B$271,$B217,Finances!$D$3:$D$271,$D217),NA())</f>
        <v>0.14000000000000001</v>
      </c>
      <c r="M217" s="93">
        <f>IF(List!$D$2&gt;=M$1,SUMIFS(Finances!M$3:M$271,Finances!$A$3:$A$271,$A217,Finances!$B$3:$B$271,$B217,Finances!$D$3:$D$271,$D217),NA())</f>
        <v>0.2</v>
      </c>
      <c r="N217" s="93">
        <f>IF(List!$D$2&gt;=N$1,SUMIFS(Finances!N$3:N$271,Finances!$A$3:$A$271,$A217,Finances!$B$3:$B$271,$B217,Finances!$D$3:$D$271,$D217),NA())</f>
        <v>0.14000000000000001</v>
      </c>
      <c r="O217" s="93" t="e">
        <f>IF(List!$D$2&gt;=O$1,SUMIFS(Finances!O$3:O$271,Finances!$A$3:$A$271,$A217,Finances!$B$3:$B$271,$B217,Finances!$D$3:$D$271,$D217),NA())</f>
        <v>#N/A</v>
      </c>
      <c r="P217" s="93" t="e">
        <f>IF(List!$D$2&gt;=P$1,SUMIFS(Finances!P$3:P$271,Finances!$A$3:$A$271,$A217,Finances!$B$3:$B$271,$B217,Finances!$D$3:$D$271,$D217),NA())</f>
        <v>#N/A</v>
      </c>
      <c r="Q217" s="94">
        <f ca="1">OFFSET(D217,,List!$D$2)</f>
        <v>0.14000000000000001</v>
      </c>
      <c r="R217" s="94">
        <f ca="1">OFFSET(D217,,List!$D$2)</f>
        <v>0.14000000000000001</v>
      </c>
    </row>
    <row r="218" spans="1:18" x14ac:dyDescent="0.25">
      <c r="A218" s="16" t="s">
        <v>20</v>
      </c>
      <c r="B218" s="16" t="s">
        <v>39</v>
      </c>
      <c r="C218" s="16" t="str">
        <f>List!$R$2</f>
        <v>Europe</v>
      </c>
      <c r="D218" s="5" t="str">
        <f>List!S$6</f>
        <v>Ireland</v>
      </c>
      <c r="E218" s="93">
        <f>IF(List!$D$2&gt;=E$1,SUMIFS(Finances!E$3:E$271,Finances!$A$3:$A$271,$A218,Finances!$B$3:$B$271,$B218,Finances!$D$3:$D$271,$D218),NA())</f>
        <v>0.14000000000000001</v>
      </c>
      <c r="F218" s="93">
        <f>IF(List!$D$2&gt;=F$1,SUMIFS(Finances!F$3:F$271,Finances!$A$3:$A$271,$A218,Finances!$B$3:$B$271,$B218,Finances!$D$3:$D$271,$D218),NA())</f>
        <v>0.17</v>
      </c>
      <c r="G218" s="93">
        <f>IF(List!$D$2&gt;=G$1,SUMIFS(Finances!G$3:G$271,Finances!$A$3:$A$271,$A218,Finances!$B$3:$B$271,$B218,Finances!$D$3:$D$271,$D218),NA())</f>
        <v>0.14000000000000001</v>
      </c>
      <c r="H218" s="93">
        <f>IF(List!$D$2&gt;=H$1,SUMIFS(Finances!H$3:H$271,Finances!$A$3:$A$271,$A218,Finances!$B$3:$B$271,$B218,Finances!$D$3:$D$271,$D218),NA())</f>
        <v>0.15</v>
      </c>
      <c r="I218" s="93">
        <f>IF(List!$D$2&gt;=I$1,SUMIFS(Finances!I$3:I$271,Finances!$A$3:$A$271,$A218,Finances!$B$3:$B$271,$B218,Finances!$D$3:$D$271,$D218),NA())</f>
        <v>0.16</v>
      </c>
      <c r="J218" s="93">
        <f>IF(List!$D$2&gt;=J$1,SUMIFS(Finances!J$3:J$271,Finances!$A$3:$A$271,$A218,Finances!$B$3:$B$271,$B218,Finances!$D$3:$D$271,$D218),NA())</f>
        <v>0.18</v>
      </c>
      <c r="K218" s="93">
        <f>IF(List!$D$2&gt;=K$1,SUMIFS(Finances!K$3:K$271,Finances!$A$3:$A$271,$A218,Finances!$B$3:$B$271,$B218,Finances!$D$3:$D$271,$D218),NA())</f>
        <v>0.13</v>
      </c>
      <c r="L218" s="93">
        <f>IF(List!$D$2&gt;=L$1,SUMIFS(Finances!L$3:L$271,Finances!$A$3:$A$271,$A218,Finances!$B$3:$B$271,$B218,Finances!$D$3:$D$271,$D218),NA())</f>
        <v>0.12</v>
      </c>
      <c r="M218" s="93">
        <f>IF(List!$D$2&gt;=M$1,SUMIFS(Finances!M$3:M$271,Finances!$A$3:$A$271,$A218,Finances!$B$3:$B$271,$B218,Finances!$D$3:$D$271,$D218),NA())</f>
        <v>0.16</v>
      </c>
      <c r="N218" s="93">
        <f>IF(List!$D$2&gt;=N$1,SUMIFS(Finances!N$3:N$271,Finances!$A$3:$A$271,$A218,Finances!$B$3:$B$271,$B218,Finances!$D$3:$D$271,$D218),NA())</f>
        <v>0.19</v>
      </c>
      <c r="O218" s="93" t="e">
        <f>IF(List!$D$2&gt;=O$1,SUMIFS(Finances!O$3:O$271,Finances!$A$3:$A$271,$A218,Finances!$B$3:$B$271,$B218,Finances!$D$3:$D$271,$D218),NA())</f>
        <v>#N/A</v>
      </c>
      <c r="P218" s="93" t="e">
        <f>IF(List!$D$2&gt;=P$1,SUMIFS(Finances!P$3:P$271,Finances!$A$3:$A$271,$A218,Finances!$B$3:$B$271,$B218,Finances!$D$3:$D$271,$D218),NA())</f>
        <v>#N/A</v>
      </c>
      <c r="Q218" s="94">
        <f ca="1">OFFSET(D218,,List!$D$2)</f>
        <v>0.19</v>
      </c>
      <c r="R218" s="94">
        <f ca="1">OFFSET(D218,,List!$D$2)</f>
        <v>0.19</v>
      </c>
    </row>
    <row r="219" spans="1:18" x14ac:dyDescent="0.25">
      <c r="A219" s="16" t="s">
        <v>20</v>
      </c>
      <c r="B219" s="16" t="s">
        <v>39</v>
      </c>
      <c r="C219" s="16" t="str">
        <f>List!$R$2</f>
        <v>Europe</v>
      </c>
      <c r="D219" s="5" t="str">
        <f>List!S$7</f>
        <v>Italy</v>
      </c>
      <c r="E219" s="93">
        <f>IF(List!$D$2&gt;=E$1,SUMIFS(Finances!E$3:E$271,Finances!$A$3:$A$271,$A219,Finances!$B$3:$B$271,$B219,Finances!$D$3:$D$271,$D219),NA())</f>
        <v>0.2</v>
      </c>
      <c r="F219" s="93">
        <f>IF(List!$D$2&gt;=F$1,SUMIFS(Finances!F$3:F$271,Finances!$A$3:$A$271,$A219,Finances!$B$3:$B$271,$B219,Finances!$D$3:$D$271,$D219),NA())</f>
        <v>0.11</v>
      </c>
      <c r="G219" s="93">
        <f>IF(List!$D$2&gt;=G$1,SUMIFS(Finances!G$3:G$271,Finances!$A$3:$A$271,$A219,Finances!$B$3:$B$271,$B219,Finances!$D$3:$D$271,$D219),NA())</f>
        <v>0.11</v>
      </c>
      <c r="H219" s="93">
        <f>IF(List!$D$2&gt;=H$1,SUMIFS(Finances!H$3:H$271,Finances!$A$3:$A$271,$A219,Finances!$B$3:$B$271,$B219,Finances!$D$3:$D$271,$D219),NA())</f>
        <v>0.15</v>
      </c>
      <c r="I219" s="93">
        <f>IF(List!$D$2&gt;=I$1,SUMIFS(Finances!I$3:I$271,Finances!$A$3:$A$271,$A219,Finances!$B$3:$B$271,$B219,Finances!$D$3:$D$271,$D219),NA())</f>
        <v>0.13</v>
      </c>
      <c r="J219" s="93">
        <f>IF(List!$D$2&gt;=J$1,SUMIFS(Finances!J$3:J$271,Finances!$A$3:$A$271,$A219,Finances!$B$3:$B$271,$B219,Finances!$D$3:$D$271,$D219),NA())</f>
        <v>0.15</v>
      </c>
      <c r="K219" s="93">
        <f>IF(List!$D$2&gt;=K$1,SUMIFS(Finances!K$3:K$271,Finances!$A$3:$A$271,$A219,Finances!$B$3:$B$271,$B219,Finances!$D$3:$D$271,$D219),NA())</f>
        <v>0.1</v>
      </c>
      <c r="L219" s="93">
        <f>IF(List!$D$2&gt;=L$1,SUMIFS(Finances!L$3:L$271,Finances!$A$3:$A$271,$A219,Finances!$B$3:$B$271,$B219,Finances!$D$3:$D$271,$D219),NA())</f>
        <v>0.14000000000000001</v>
      </c>
      <c r="M219" s="93">
        <f>IF(List!$D$2&gt;=M$1,SUMIFS(Finances!M$3:M$271,Finances!$A$3:$A$271,$A219,Finances!$B$3:$B$271,$B219,Finances!$D$3:$D$271,$D219),NA())</f>
        <v>0.1</v>
      </c>
      <c r="N219" s="93">
        <f>IF(List!$D$2&gt;=N$1,SUMIFS(Finances!N$3:N$271,Finances!$A$3:$A$271,$A219,Finances!$B$3:$B$271,$B219,Finances!$D$3:$D$271,$D219),NA())</f>
        <v>0.13</v>
      </c>
      <c r="O219" s="93" t="e">
        <f>IF(List!$D$2&gt;=O$1,SUMIFS(Finances!O$3:O$271,Finances!$A$3:$A$271,$A219,Finances!$B$3:$B$271,$B219,Finances!$D$3:$D$271,$D219),NA())</f>
        <v>#N/A</v>
      </c>
      <c r="P219" s="93" t="e">
        <f>IF(List!$D$2&gt;=P$1,SUMIFS(Finances!P$3:P$271,Finances!$A$3:$A$271,$A219,Finances!$B$3:$B$271,$B219,Finances!$D$3:$D$271,$D219),NA())</f>
        <v>#N/A</v>
      </c>
      <c r="Q219" s="94">
        <f ca="1">OFFSET(D219,,List!$D$2)</f>
        <v>0.13</v>
      </c>
      <c r="R219" s="94">
        <f ca="1">OFFSET(D219,,List!$D$2)</f>
        <v>0.13</v>
      </c>
    </row>
    <row r="220" spans="1:18" x14ac:dyDescent="0.25">
      <c r="A220" s="16" t="s">
        <v>20</v>
      </c>
      <c r="B220" s="16" t="s">
        <v>39</v>
      </c>
      <c r="C220" s="16" t="str">
        <f>List!$R$2</f>
        <v>Europe</v>
      </c>
      <c r="D220" s="5" t="str">
        <f>List!S$8</f>
        <v>Portugal</v>
      </c>
      <c r="E220" s="93">
        <f>IF(List!$D$2&gt;=E$1,SUMIFS(Finances!E$3:E$271,Finances!$A$3:$A$271,$A220,Finances!$B$3:$B$271,$B220,Finances!$D$3:$D$271,$D220),NA())</f>
        <v>0.18</v>
      </c>
      <c r="F220" s="93">
        <f>IF(List!$D$2&gt;=F$1,SUMIFS(Finances!F$3:F$271,Finances!$A$3:$A$271,$A220,Finances!$B$3:$B$271,$B220,Finances!$D$3:$D$271,$D220),NA())</f>
        <v>0.19</v>
      </c>
      <c r="G220" s="93">
        <f>IF(List!$D$2&gt;=G$1,SUMIFS(Finances!G$3:G$271,Finances!$A$3:$A$271,$A220,Finances!$B$3:$B$271,$B220,Finances!$D$3:$D$271,$D220),NA())</f>
        <v>0.18</v>
      </c>
      <c r="H220" s="93">
        <f>IF(List!$D$2&gt;=H$1,SUMIFS(Finances!H$3:H$271,Finances!$A$3:$A$271,$A220,Finances!$B$3:$B$271,$B220,Finances!$D$3:$D$271,$D220),NA())</f>
        <v>0.1</v>
      </c>
      <c r="I220" s="93">
        <f>IF(List!$D$2&gt;=I$1,SUMIFS(Finances!I$3:I$271,Finances!$A$3:$A$271,$A220,Finances!$B$3:$B$271,$B220,Finances!$D$3:$D$271,$D220),NA())</f>
        <v>0.12</v>
      </c>
      <c r="J220" s="93">
        <f>IF(List!$D$2&gt;=J$1,SUMIFS(Finances!J$3:J$271,Finances!$A$3:$A$271,$A220,Finances!$B$3:$B$271,$B220,Finances!$D$3:$D$271,$D220),NA())</f>
        <v>0.12</v>
      </c>
      <c r="K220" s="93">
        <f>IF(List!$D$2&gt;=K$1,SUMIFS(Finances!K$3:K$271,Finances!$A$3:$A$271,$A220,Finances!$B$3:$B$271,$B220,Finances!$D$3:$D$271,$D220),NA())</f>
        <v>0.19</v>
      </c>
      <c r="L220" s="93">
        <f>IF(List!$D$2&gt;=L$1,SUMIFS(Finances!L$3:L$271,Finances!$A$3:$A$271,$A220,Finances!$B$3:$B$271,$B220,Finances!$D$3:$D$271,$D220),NA())</f>
        <v>0.1</v>
      </c>
      <c r="M220" s="93">
        <f>IF(List!$D$2&gt;=M$1,SUMIFS(Finances!M$3:M$271,Finances!$A$3:$A$271,$A220,Finances!$B$3:$B$271,$B220,Finances!$D$3:$D$271,$D220),NA())</f>
        <v>0.17</v>
      </c>
      <c r="N220" s="93">
        <f>IF(List!$D$2&gt;=N$1,SUMIFS(Finances!N$3:N$271,Finances!$A$3:$A$271,$A220,Finances!$B$3:$B$271,$B220,Finances!$D$3:$D$271,$D220),NA())</f>
        <v>0.14000000000000001</v>
      </c>
      <c r="O220" s="93" t="e">
        <f>IF(List!$D$2&gt;=O$1,SUMIFS(Finances!O$3:O$271,Finances!$A$3:$A$271,$A220,Finances!$B$3:$B$271,$B220,Finances!$D$3:$D$271,$D220),NA())</f>
        <v>#N/A</v>
      </c>
      <c r="P220" s="93" t="e">
        <f>IF(List!$D$2&gt;=P$1,SUMIFS(Finances!P$3:P$271,Finances!$A$3:$A$271,$A220,Finances!$B$3:$B$271,$B220,Finances!$D$3:$D$271,$D220),NA())</f>
        <v>#N/A</v>
      </c>
      <c r="Q220" s="94">
        <f ca="1">OFFSET(D220,,List!$D$2)</f>
        <v>0.14000000000000001</v>
      </c>
      <c r="R220" s="94">
        <f ca="1">OFFSET(D220,,List!$D$2)</f>
        <v>0.14000000000000001</v>
      </c>
    </row>
    <row r="221" spans="1:18" x14ac:dyDescent="0.25">
      <c r="A221" s="16" t="s">
        <v>20</v>
      </c>
      <c r="B221" s="16" t="s">
        <v>39</v>
      </c>
      <c r="C221" s="16" t="str">
        <f>List!$R$2</f>
        <v>Europe</v>
      </c>
      <c r="D221" s="5" t="str">
        <f>List!S$9</f>
        <v>Scotland</v>
      </c>
      <c r="E221" s="93">
        <f>IF(List!$D$2&gt;=E$1,SUMIFS(Finances!E$3:E$271,Finances!$A$3:$A$271,$A221,Finances!$B$3:$B$271,$B221,Finances!$D$3:$D$271,$D221),NA())</f>
        <v>0.19</v>
      </c>
      <c r="F221" s="93">
        <f>IF(List!$D$2&gt;=F$1,SUMIFS(Finances!F$3:F$271,Finances!$A$3:$A$271,$A221,Finances!$B$3:$B$271,$B221,Finances!$D$3:$D$271,$D221),NA())</f>
        <v>0.18</v>
      </c>
      <c r="G221" s="93">
        <f>IF(List!$D$2&gt;=G$1,SUMIFS(Finances!G$3:G$271,Finances!$A$3:$A$271,$A221,Finances!$B$3:$B$271,$B221,Finances!$D$3:$D$271,$D221),NA())</f>
        <v>0.14000000000000001</v>
      </c>
      <c r="H221" s="93">
        <f>IF(List!$D$2&gt;=H$1,SUMIFS(Finances!H$3:H$271,Finances!$A$3:$A$271,$A221,Finances!$B$3:$B$271,$B221,Finances!$D$3:$D$271,$D221),NA())</f>
        <v>0.12</v>
      </c>
      <c r="I221" s="93">
        <f>IF(List!$D$2&gt;=I$1,SUMIFS(Finances!I$3:I$271,Finances!$A$3:$A$271,$A221,Finances!$B$3:$B$271,$B221,Finances!$D$3:$D$271,$D221),NA())</f>
        <v>0.19</v>
      </c>
      <c r="J221" s="93">
        <f>IF(List!$D$2&gt;=J$1,SUMIFS(Finances!J$3:J$271,Finances!$A$3:$A$271,$A221,Finances!$B$3:$B$271,$B221,Finances!$D$3:$D$271,$D221),NA())</f>
        <v>0.15</v>
      </c>
      <c r="K221" s="93">
        <f>IF(List!$D$2&gt;=K$1,SUMIFS(Finances!K$3:K$271,Finances!$A$3:$A$271,$A221,Finances!$B$3:$B$271,$B221,Finances!$D$3:$D$271,$D221),NA())</f>
        <v>0.19</v>
      </c>
      <c r="L221" s="93">
        <f>IF(List!$D$2&gt;=L$1,SUMIFS(Finances!L$3:L$271,Finances!$A$3:$A$271,$A221,Finances!$B$3:$B$271,$B221,Finances!$D$3:$D$271,$D221),NA())</f>
        <v>0.19</v>
      </c>
      <c r="M221" s="93">
        <f>IF(List!$D$2&gt;=M$1,SUMIFS(Finances!M$3:M$271,Finances!$A$3:$A$271,$A221,Finances!$B$3:$B$271,$B221,Finances!$D$3:$D$271,$D221),NA())</f>
        <v>0.13</v>
      </c>
      <c r="N221" s="93">
        <f>IF(List!$D$2&gt;=N$1,SUMIFS(Finances!N$3:N$271,Finances!$A$3:$A$271,$A221,Finances!$B$3:$B$271,$B221,Finances!$D$3:$D$271,$D221),NA())</f>
        <v>0.19</v>
      </c>
      <c r="O221" s="93" t="e">
        <f>IF(List!$D$2&gt;=O$1,SUMIFS(Finances!O$3:O$271,Finances!$A$3:$A$271,$A221,Finances!$B$3:$B$271,$B221,Finances!$D$3:$D$271,$D221),NA())</f>
        <v>#N/A</v>
      </c>
      <c r="P221" s="93" t="e">
        <f>IF(List!$D$2&gt;=P$1,SUMIFS(Finances!P$3:P$271,Finances!$A$3:$A$271,$A221,Finances!$B$3:$B$271,$B221,Finances!$D$3:$D$271,$D221),NA())</f>
        <v>#N/A</v>
      </c>
      <c r="Q221" s="94">
        <f ca="1">OFFSET(D221,,List!$D$2)</f>
        <v>0.19</v>
      </c>
      <c r="R221" s="94">
        <f ca="1">OFFSET(D221,,List!$D$2)</f>
        <v>0.19</v>
      </c>
    </row>
    <row r="222" spans="1:18" x14ac:dyDescent="0.25">
      <c r="A222" s="16" t="s">
        <v>20</v>
      </c>
      <c r="B222" s="16" t="s">
        <v>39</v>
      </c>
      <c r="C222" s="16" t="str">
        <f>List!$R$2</f>
        <v>Europe</v>
      </c>
      <c r="D222" s="5" t="str">
        <f>List!S$10</f>
        <v>Spain</v>
      </c>
      <c r="E222" s="93">
        <f>IF(List!$D$2&gt;=E$1,SUMIFS(Finances!E$3:E$271,Finances!$A$3:$A$271,$A222,Finances!$B$3:$B$271,$B222,Finances!$D$3:$D$271,$D222),NA())</f>
        <v>0.2</v>
      </c>
      <c r="F222" s="93">
        <f>IF(List!$D$2&gt;=F$1,SUMIFS(Finances!F$3:F$271,Finances!$A$3:$A$271,$A222,Finances!$B$3:$B$271,$B222,Finances!$D$3:$D$271,$D222),NA())</f>
        <v>0.1</v>
      </c>
      <c r="G222" s="93">
        <f>IF(List!$D$2&gt;=G$1,SUMIFS(Finances!G$3:G$271,Finances!$A$3:$A$271,$A222,Finances!$B$3:$B$271,$B222,Finances!$D$3:$D$271,$D222),NA())</f>
        <v>0.17</v>
      </c>
      <c r="H222" s="93">
        <f>IF(List!$D$2&gt;=H$1,SUMIFS(Finances!H$3:H$271,Finances!$A$3:$A$271,$A222,Finances!$B$3:$B$271,$B222,Finances!$D$3:$D$271,$D222),NA())</f>
        <v>0.2</v>
      </c>
      <c r="I222" s="93">
        <f>IF(List!$D$2&gt;=I$1,SUMIFS(Finances!I$3:I$271,Finances!$A$3:$A$271,$A222,Finances!$B$3:$B$271,$B222,Finances!$D$3:$D$271,$D222),NA())</f>
        <v>0.12</v>
      </c>
      <c r="J222" s="93">
        <f>IF(List!$D$2&gt;=J$1,SUMIFS(Finances!J$3:J$271,Finances!$A$3:$A$271,$A222,Finances!$B$3:$B$271,$B222,Finances!$D$3:$D$271,$D222),NA())</f>
        <v>0.15</v>
      </c>
      <c r="K222" s="93">
        <f>IF(List!$D$2&gt;=K$1,SUMIFS(Finances!K$3:K$271,Finances!$A$3:$A$271,$A222,Finances!$B$3:$B$271,$B222,Finances!$D$3:$D$271,$D222),NA())</f>
        <v>0.19</v>
      </c>
      <c r="L222" s="93">
        <f>IF(List!$D$2&gt;=L$1,SUMIFS(Finances!L$3:L$271,Finances!$A$3:$A$271,$A222,Finances!$B$3:$B$271,$B222,Finances!$D$3:$D$271,$D222),NA())</f>
        <v>0.1</v>
      </c>
      <c r="M222" s="93">
        <f>IF(List!$D$2&gt;=M$1,SUMIFS(Finances!M$3:M$271,Finances!$A$3:$A$271,$A222,Finances!$B$3:$B$271,$B222,Finances!$D$3:$D$271,$D222),NA())</f>
        <v>0.17</v>
      </c>
      <c r="N222" s="93">
        <f>IF(List!$D$2&gt;=N$1,SUMIFS(Finances!N$3:N$271,Finances!$A$3:$A$271,$A222,Finances!$B$3:$B$271,$B222,Finances!$D$3:$D$271,$D222),NA())</f>
        <v>0.19</v>
      </c>
      <c r="O222" s="93" t="e">
        <f>IF(List!$D$2&gt;=O$1,SUMIFS(Finances!O$3:O$271,Finances!$A$3:$A$271,$A222,Finances!$B$3:$B$271,$B222,Finances!$D$3:$D$271,$D222),NA())</f>
        <v>#N/A</v>
      </c>
      <c r="P222" s="93" t="e">
        <f>IF(List!$D$2&gt;=P$1,SUMIFS(Finances!P$3:P$271,Finances!$A$3:$A$271,$A222,Finances!$B$3:$B$271,$B222,Finances!$D$3:$D$271,$D222),NA())</f>
        <v>#N/A</v>
      </c>
      <c r="Q222" s="94">
        <f ca="1">OFFSET(D222,,List!$D$2)</f>
        <v>0.19</v>
      </c>
      <c r="R222" s="94">
        <f ca="1">OFFSET(D222,,List!$D$2)</f>
        <v>0.19</v>
      </c>
    </row>
    <row r="223" spans="1:18" x14ac:dyDescent="0.25">
      <c r="A223" s="16" t="s">
        <v>20</v>
      </c>
      <c r="B223" s="16" t="s">
        <v>39</v>
      </c>
      <c r="C223" s="16" t="str">
        <f>List!$R$2</f>
        <v>Europe</v>
      </c>
      <c r="D223" s="5" t="str">
        <f>List!S$11</f>
        <v>Wales</v>
      </c>
      <c r="E223" s="93">
        <f>IF(List!$D$2&gt;=E$1,SUMIFS(Finances!E$3:E$271,Finances!$A$3:$A$271,$A223,Finances!$B$3:$B$271,$B223,Finances!$D$3:$D$271,$D223),NA())</f>
        <v>0.18</v>
      </c>
      <c r="F223" s="93">
        <f>IF(List!$D$2&gt;=F$1,SUMIFS(Finances!F$3:F$271,Finances!$A$3:$A$271,$A223,Finances!$B$3:$B$271,$B223,Finances!$D$3:$D$271,$D223),NA())</f>
        <v>0.2</v>
      </c>
      <c r="G223" s="93">
        <f>IF(List!$D$2&gt;=G$1,SUMIFS(Finances!G$3:G$271,Finances!$A$3:$A$271,$A223,Finances!$B$3:$B$271,$B223,Finances!$D$3:$D$271,$D223),NA())</f>
        <v>0.11</v>
      </c>
      <c r="H223" s="93">
        <f>IF(List!$D$2&gt;=H$1,SUMIFS(Finances!H$3:H$271,Finances!$A$3:$A$271,$A223,Finances!$B$3:$B$271,$B223,Finances!$D$3:$D$271,$D223),NA())</f>
        <v>0.16</v>
      </c>
      <c r="I223" s="93">
        <f>IF(List!$D$2&gt;=I$1,SUMIFS(Finances!I$3:I$271,Finances!$A$3:$A$271,$A223,Finances!$B$3:$B$271,$B223,Finances!$D$3:$D$271,$D223),NA())</f>
        <v>0.11</v>
      </c>
      <c r="J223" s="93">
        <f>IF(List!$D$2&gt;=J$1,SUMIFS(Finances!J$3:J$271,Finances!$A$3:$A$271,$A223,Finances!$B$3:$B$271,$B223,Finances!$D$3:$D$271,$D223),NA())</f>
        <v>0.1</v>
      </c>
      <c r="K223" s="93">
        <f>IF(List!$D$2&gt;=K$1,SUMIFS(Finances!K$3:K$271,Finances!$A$3:$A$271,$A223,Finances!$B$3:$B$271,$B223,Finances!$D$3:$D$271,$D223),NA())</f>
        <v>0.1</v>
      </c>
      <c r="L223" s="93">
        <f>IF(List!$D$2&gt;=L$1,SUMIFS(Finances!L$3:L$271,Finances!$A$3:$A$271,$A223,Finances!$B$3:$B$271,$B223,Finances!$D$3:$D$271,$D223),NA())</f>
        <v>0.17</v>
      </c>
      <c r="M223" s="93">
        <f>IF(List!$D$2&gt;=M$1,SUMIFS(Finances!M$3:M$271,Finances!$A$3:$A$271,$A223,Finances!$B$3:$B$271,$B223,Finances!$D$3:$D$271,$D223),NA())</f>
        <v>0.2</v>
      </c>
      <c r="N223" s="93">
        <f>IF(List!$D$2&gt;=N$1,SUMIFS(Finances!N$3:N$271,Finances!$A$3:$A$271,$A223,Finances!$B$3:$B$271,$B223,Finances!$D$3:$D$271,$D223),NA())</f>
        <v>0.19</v>
      </c>
      <c r="O223" s="93" t="e">
        <f>IF(List!$D$2&gt;=O$1,SUMIFS(Finances!O$3:O$271,Finances!$A$3:$A$271,$A223,Finances!$B$3:$B$271,$B223,Finances!$D$3:$D$271,$D223),NA())</f>
        <v>#N/A</v>
      </c>
      <c r="P223" s="93" t="e">
        <f>IF(List!$D$2&gt;=P$1,SUMIFS(Finances!P$3:P$271,Finances!$A$3:$A$271,$A223,Finances!$B$3:$B$271,$B223,Finances!$D$3:$D$271,$D223),NA())</f>
        <v>#N/A</v>
      </c>
      <c r="Q223" s="94">
        <f ca="1">OFFSET(D223,,List!$D$2)</f>
        <v>0.19</v>
      </c>
      <c r="R223" s="94">
        <f ca="1">OFFSET(D223,,List!$D$2)</f>
        <v>0.19</v>
      </c>
    </row>
    <row r="224" spans="1:18" x14ac:dyDescent="0.25">
      <c r="A224" s="16" t="s">
        <v>20</v>
      </c>
      <c r="B224" s="16" t="s">
        <v>39</v>
      </c>
      <c r="C224" s="16" t="str">
        <f>List!$R$2</f>
        <v>Europe</v>
      </c>
      <c r="D224" t="s">
        <v>15</v>
      </c>
      <c r="E224" s="95">
        <f>AVERAGE(E214:E223)</f>
        <v>0.16499999999999998</v>
      </c>
      <c r="F224" s="95">
        <f t="shared" ref="F224" si="83">AVERAGE(F214:F223)</f>
        <v>0.15999999999999998</v>
      </c>
      <c r="G224" s="95">
        <f t="shared" ref="G224" si="84">AVERAGE(G214:G223)</f>
        <v>0.14400000000000002</v>
      </c>
      <c r="H224" s="95">
        <f t="shared" ref="H224" si="85">AVERAGE(H214:H223)</f>
        <v>0.14599999999999999</v>
      </c>
      <c r="I224" s="95">
        <f t="shared" ref="I224" si="86">AVERAGE(I214:I223)</f>
        <v>0.14299999999999999</v>
      </c>
      <c r="J224" s="95">
        <f t="shared" ref="J224" si="87">AVERAGE(J214:J223)</f>
        <v>0.16099999999999998</v>
      </c>
      <c r="K224" s="95">
        <f t="shared" ref="K224" si="88">AVERAGE(K214:K223)</f>
        <v>0.14299999999999999</v>
      </c>
      <c r="L224" s="95">
        <f t="shared" ref="L224" si="89">AVERAGE(L214:L223)</f>
        <v>0.14599999999999999</v>
      </c>
      <c r="M224" s="95">
        <f t="shared" ref="M224" si="90">AVERAGE(M214:M223)</f>
        <v>0.14799999999999999</v>
      </c>
      <c r="N224" s="95">
        <f t="shared" ref="N224" si="91">AVERAGE(N214:N223)</f>
        <v>0.16599999999999998</v>
      </c>
      <c r="O224" s="95" t="e">
        <f t="shared" ref="O224" si="92">AVERAGE(O214:O223)</f>
        <v>#N/A</v>
      </c>
      <c r="P224" s="95" t="e">
        <f t="shared" ref="P224" si="93">AVERAGE(P214:P223)</f>
        <v>#N/A</v>
      </c>
      <c r="Q224" s="96"/>
      <c r="R224" s="95">
        <f ca="1">AVERAGE(R214:R223)</f>
        <v>0.16599999999999998</v>
      </c>
    </row>
    <row r="225" spans="1:19" x14ac:dyDescent="0.25">
      <c r="B225" s="16"/>
      <c r="R225" s="30"/>
    </row>
    <row r="226" spans="1:19" x14ac:dyDescent="0.25">
      <c r="D226" s="2"/>
      <c r="E226" s="2"/>
      <c r="F226" s="2"/>
      <c r="G226" s="2"/>
      <c r="H226" s="2"/>
    </row>
    <row r="227" spans="1:19" x14ac:dyDescent="0.25">
      <c r="A227" s="20" t="s">
        <v>41</v>
      </c>
      <c r="B227" s="20" t="s">
        <v>54</v>
      </c>
      <c r="C227" s="17" t="s">
        <v>55</v>
      </c>
      <c r="D227" s="17" t="s">
        <v>128</v>
      </c>
      <c r="E227" s="10" t="s">
        <v>42</v>
      </c>
      <c r="F227" s="10" t="s">
        <v>43</v>
      </c>
      <c r="G227" s="10" t="s">
        <v>44</v>
      </c>
      <c r="H227" s="10" t="s">
        <v>45</v>
      </c>
      <c r="I227" s="10" t="s">
        <v>46</v>
      </c>
      <c r="J227" s="10" t="s">
        <v>47</v>
      </c>
      <c r="K227" s="10" t="s">
        <v>48</v>
      </c>
      <c r="L227" s="10" t="s">
        <v>49</v>
      </c>
      <c r="M227" s="10" t="s">
        <v>50</v>
      </c>
      <c r="N227" s="10" t="s">
        <v>51</v>
      </c>
      <c r="O227" s="10" t="s">
        <v>6</v>
      </c>
      <c r="P227" s="10" t="s">
        <v>52</v>
      </c>
      <c r="Q227" s="10" t="s">
        <v>95</v>
      </c>
      <c r="R227" s="12" t="s">
        <v>40</v>
      </c>
    </row>
    <row r="228" spans="1:19" x14ac:dyDescent="0.25">
      <c r="A228" t="s">
        <v>20</v>
      </c>
      <c r="B228" t="s">
        <v>88</v>
      </c>
      <c r="E228" s="19">
        <f>IF(List!$D$2&gt;=E$1,Other!E521,NA())</f>
        <v>33150</v>
      </c>
      <c r="F228" s="19">
        <f>IF(List!$D$2&gt;=F$1,Other!F521,NA())</f>
        <v>33400</v>
      </c>
      <c r="G228" s="19">
        <f>IF(List!$D$2&gt;=G$1,Other!G521,NA())</f>
        <v>33410</v>
      </c>
      <c r="H228" s="19">
        <f>IF(List!$D$2&gt;=H$1,Other!H521,NA())</f>
        <v>33401</v>
      </c>
      <c r="I228" s="19">
        <f>IF(List!$D$2&gt;=I$1,Other!I521,NA())</f>
        <v>33500</v>
      </c>
      <c r="J228" s="19">
        <f>IF(List!$D$2&gt;=J$1,Other!J521,NA())</f>
        <v>33520</v>
      </c>
      <c r="K228" s="19">
        <f>IF(List!$D$2&gt;=K$1,Other!K521,NA())</f>
        <v>33524</v>
      </c>
      <c r="L228" s="19">
        <f>IF(List!$D$2&gt;=L$1,Other!L521,NA())</f>
        <v>33200</v>
      </c>
      <c r="M228" s="19">
        <f>IF(List!$D$2&gt;=M$1,Other!M521,NA())</f>
        <v>33222</v>
      </c>
      <c r="N228" s="19">
        <f>IF(List!$D$2&gt;=N$1,Other!N521,NA())</f>
        <v>33230</v>
      </c>
      <c r="O228" s="19" t="e">
        <f>IF(List!$D$2&gt;=O$1,Other!O521,NA())</f>
        <v>#N/A</v>
      </c>
      <c r="P228" s="19" t="e">
        <f>IF(List!$D$2&gt;=P$1,Other!P521,NA())</f>
        <v>#N/A</v>
      </c>
      <c r="Q228" s="19">
        <f>IF(List!$D$2&gt;=R$1,Other!Q521,NA())</f>
        <v>33331.333333333336</v>
      </c>
      <c r="R228" s="19">
        <f ca="1">OFFSET(D228,,List!$D$2)</f>
        <v>33230</v>
      </c>
    </row>
    <row r="229" spans="1:19" x14ac:dyDescent="0.25">
      <c r="A229" t="s">
        <v>20</v>
      </c>
      <c r="B229" t="s">
        <v>90</v>
      </c>
      <c r="E229" s="19">
        <f>IF(List!$D$2&gt;=E$1,Other!E522,NA())</f>
        <v>25160</v>
      </c>
      <c r="F229" s="19">
        <f>IF(List!$D$2&gt;=F$1,Other!F522,NA())</f>
        <v>25150</v>
      </c>
      <c r="G229" s="19">
        <f>IF(List!$D$2&gt;=G$1,Other!G522,NA())</f>
        <v>25208</v>
      </c>
      <c r="H229" s="19">
        <f>IF(List!$D$2&gt;=H$1,Other!H522,NA())</f>
        <v>25250</v>
      </c>
      <c r="I229" s="19">
        <f>IF(List!$D$2&gt;=I$1,Other!I522,NA())</f>
        <v>25259</v>
      </c>
      <c r="J229" s="19">
        <f>IF(List!$D$2&gt;=J$1,Other!J522,NA())</f>
        <v>25280</v>
      </c>
      <c r="K229" s="19">
        <f>IF(List!$D$2&gt;=K$1,Other!K522,NA())</f>
        <v>25300</v>
      </c>
      <c r="L229" s="19">
        <f>IF(List!$D$2&gt;=L$1,Other!L522,NA())</f>
        <v>25310</v>
      </c>
      <c r="M229" s="19">
        <f>IF(List!$D$2&gt;=M$1,Other!M522,NA())</f>
        <v>25340</v>
      </c>
      <c r="N229" s="19">
        <f>IF(List!$D$2&gt;=N$1,Other!N522,NA())</f>
        <v>25300</v>
      </c>
      <c r="O229" s="19" t="e">
        <f>IF(List!$D$2&gt;=O$1,Other!O522,NA())</f>
        <v>#N/A</v>
      </c>
      <c r="P229" s="19" t="e">
        <f>IF(List!$D$2&gt;=P$1,Other!P522,NA())</f>
        <v>#N/A</v>
      </c>
      <c r="Q229" s="19">
        <f>IF(List!$D$2&gt;=R$1,Other!Q522,NA())</f>
        <v>25278.083333333332</v>
      </c>
      <c r="R229" s="19">
        <f ca="1">OFFSET(D229,,List!$D$2)</f>
        <v>25300</v>
      </c>
    </row>
    <row r="230" spans="1:19" x14ac:dyDescent="0.25">
      <c r="A230" t="s">
        <v>20</v>
      </c>
      <c r="B230" t="s">
        <v>91</v>
      </c>
      <c r="E230" s="19">
        <f>IF(List!$D$2&gt;=E$1,Other!E523,NA())</f>
        <v>40200</v>
      </c>
      <c r="F230" s="19">
        <f>IF(List!$D$2&gt;=F$1,Other!F523,NA())</f>
        <v>40210</v>
      </c>
      <c r="G230" s="19">
        <f>IF(List!$D$2&gt;=G$1,Other!G523,NA())</f>
        <v>40230</v>
      </c>
      <c r="H230" s="19">
        <f>IF(List!$D$2&gt;=H$1,Other!H523,NA())</f>
        <v>40222</v>
      </c>
      <c r="I230" s="19">
        <f>IF(List!$D$2&gt;=I$1,Other!I523,NA())</f>
        <v>40256</v>
      </c>
      <c r="J230" s="19">
        <f>IF(List!$D$2&gt;=J$1,Other!J523,NA())</f>
        <v>40600</v>
      </c>
      <c r="K230" s="19">
        <f>IF(List!$D$2&gt;=K$1,Other!K523,NA())</f>
        <v>40620</v>
      </c>
      <c r="L230" s="19">
        <f>IF(List!$D$2&gt;=L$1,Other!L523,NA())</f>
        <v>40650</v>
      </c>
      <c r="M230" s="19">
        <f>IF(List!$D$2&gt;=M$1,Other!M523,NA())</f>
        <v>40590</v>
      </c>
      <c r="N230" s="19">
        <f>IF(List!$D$2&gt;=N$1,Other!N523,NA())</f>
        <v>40580</v>
      </c>
      <c r="O230" s="19" t="e">
        <f>IF(List!$D$2&gt;=O$1,Other!O523,NA())</f>
        <v>#N/A</v>
      </c>
      <c r="P230" s="19" t="e">
        <f>IF(List!$D$2&gt;=P$1,Other!P523,NA())</f>
        <v>#N/A</v>
      </c>
      <c r="Q230" s="19">
        <f>IF(List!$D$2&gt;=R$1,Other!Q523,NA())</f>
        <v>40451.083333333336</v>
      </c>
      <c r="R230" s="19">
        <f ca="1">OFFSET(D230,,List!$D$2)</f>
        <v>40580</v>
      </c>
    </row>
    <row r="231" spans="1:19" x14ac:dyDescent="0.25">
      <c r="A231" t="s">
        <v>20</v>
      </c>
      <c r="B231" t="s">
        <v>92</v>
      </c>
      <c r="E231" s="19">
        <f>IF(List!$D$2&gt;=E$1,Other!E524,NA())</f>
        <v>35280</v>
      </c>
      <c r="F231" s="19">
        <f>IF(List!$D$2&gt;=F$1,Other!F524,NA())</f>
        <v>37300</v>
      </c>
      <c r="G231" s="19">
        <f>IF(List!$D$2&gt;=G$1,Other!G524,NA())</f>
        <v>35355</v>
      </c>
      <c r="H231" s="19">
        <f>IF(List!$D$2&gt;=H$1,Other!H524,NA())</f>
        <v>35400</v>
      </c>
      <c r="I231" s="19">
        <f>IF(List!$D$2&gt;=I$1,Other!I524,NA())</f>
        <v>35450</v>
      </c>
      <c r="J231" s="19">
        <f>IF(List!$D$2&gt;=J$1,Other!J524,NA())</f>
        <v>35420</v>
      </c>
      <c r="K231" s="19">
        <f>IF(List!$D$2&gt;=K$1,Other!K524,NA())</f>
        <v>35200</v>
      </c>
      <c r="L231" s="19">
        <f>IF(List!$D$2&gt;=L$1,Other!L524,NA())</f>
        <v>35100</v>
      </c>
      <c r="M231" s="19">
        <f>IF(List!$D$2&gt;=M$1,Other!M524,NA())</f>
        <v>35150</v>
      </c>
      <c r="N231" s="19">
        <f>IF(List!$D$2&gt;=N$1,Other!N524,NA())</f>
        <v>35250</v>
      </c>
      <c r="O231" s="19" t="e">
        <f>IF(List!$D$2&gt;=O$1,Other!O524,NA())</f>
        <v>#N/A</v>
      </c>
      <c r="P231" s="19" t="e">
        <f>IF(List!$D$2&gt;=P$1,Other!P524,NA())</f>
        <v>#N/A</v>
      </c>
      <c r="Q231" s="19">
        <f>IF(List!$D$2&gt;=R$1,Other!Q524,NA())</f>
        <v>35471.25</v>
      </c>
      <c r="R231" s="19">
        <f ca="1">OFFSET(D231,,List!$D$2)</f>
        <v>35250</v>
      </c>
    </row>
    <row r="232" spans="1:19" x14ac:dyDescent="0.25">
      <c r="A232" t="s">
        <v>20</v>
      </c>
      <c r="B232" t="s">
        <v>93</v>
      </c>
      <c r="E232" s="19">
        <f>IF(List!$D$2&gt;=E$1,Other!E525,NA())</f>
        <v>15200</v>
      </c>
      <c r="F232" s="19">
        <f>IF(List!$D$2&gt;=F$1,Other!F525,NA())</f>
        <v>15250</v>
      </c>
      <c r="G232" s="19">
        <f>IF(List!$D$2&gt;=G$1,Other!G525,NA())</f>
        <v>16222</v>
      </c>
      <c r="H232" s="19">
        <f>IF(List!$D$2&gt;=H$1,Other!H525,NA())</f>
        <v>16350</v>
      </c>
      <c r="I232" s="19">
        <f>IF(List!$D$2&gt;=I$1,Other!I525,NA())</f>
        <v>17390</v>
      </c>
      <c r="J232" s="19">
        <f>IF(List!$D$2&gt;=J$1,Other!J525,NA())</f>
        <v>17410</v>
      </c>
      <c r="K232" s="19">
        <f>IF(List!$D$2&gt;=K$1,Other!K525,NA())</f>
        <v>17430</v>
      </c>
      <c r="L232" s="19">
        <f>IF(List!$D$2&gt;=L$1,Other!L525,NA())</f>
        <v>18400</v>
      </c>
      <c r="M232" s="19">
        <f>IF(List!$D$2&gt;=M$1,Other!M525,NA())</f>
        <v>18350</v>
      </c>
      <c r="N232" s="19">
        <f>IF(List!$D$2&gt;=N$1,Other!N525,NA())</f>
        <v>18322</v>
      </c>
      <c r="O232" s="19" t="e">
        <f>IF(List!$D$2&gt;=O$1,Other!O525,NA())</f>
        <v>#N/A</v>
      </c>
      <c r="P232" s="19" t="e">
        <f>IF(List!$D$2&gt;=P$1,Other!P525,NA())</f>
        <v>#N/A</v>
      </c>
      <c r="Q232" s="19">
        <f>IF(List!$D$2&gt;=R$1,Other!Q525,NA())</f>
        <v>17658.666666666668</v>
      </c>
      <c r="R232" s="19">
        <f ca="1">OFFSET(D232,,List!$D$2)</f>
        <v>18322</v>
      </c>
    </row>
    <row r="233" spans="1:19" x14ac:dyDescent="0.25">
      <c r="A233" s="16"/>
      <c r="B233" s="5"/>
    </row>
    <row r="234" spans="1:19" x14ac:dyDescent="0.25">
      <c r="A234" s="16"/>
      <c r="B234" s="5" t="s">
        <v>15</v>
      </c>
      <c r="E234" s="45">
        <f t="shared" ref="E234:P234" si="94">SUM(E228:E233)</f>
        <v>148990</v>
      </c>
      <c r="F234" s="45">
        <f t="shared" si="94"/>
        <v>151310</v>
      </c>
      <c r="G234" s="45">
        <f t="shared" si="94"/>
        <v>150425</v>
      </c>
      <c r="H234" s="45">
        <f t="shared" si="94"/>
        <v>150623</v>
      </c>
      <c r="I234" s="45">
        <f t="shared" si="94"/>
        <v>151855</v>
      </c>
      <c r="J234" s="45">
        <f t="shared" si="94"/>
        <v>152230</v>
      </c>
      <c r="K234" s="45">
        <f t="shared" si="94"/>
        <v>152074</v>
      </c>
      <c r="L234" s="45">
        <f t="shared" si="94"/>
        <v>152660</v>
      </c>
      <c r="M234" s="45">
        <f t="shared" si="94"/>
        <v>152652</v>
      </c>
      <c r="N234" s="45">
        <f t="shared" si="94"/>
        <v>152682</v>
      </c>
      <c r="O234" s="45" t="e">
        <f t="shared" si="94"/>
        <v>#N/A</v>
      </c>
      <c r="P234" s="45" t="e">
        <f t="shared" si="94"/>
        <v>#N/A</v>
      </c>
      <c r="Q234" s="45">
        <f t="shared" ref="Q234" si="95">SUM(Q228:Q233)</f>
        <v>152190.41666666666</v>
      </c>
      <c r="R234" s="45">
        <f t="shared" ref="R234" ca="1" si="96">SUM(R228:R233)</f>
        <v>152682</v>
      </c>
    </row>
    <row r="235" spans="1:19" x14ac:dyDescent="0.25">
      <c r="A235" s="16"/>
      <c r="B235" s="5"/>
    </row>
    <row r="236" spans="1:19" x14ac:dyDescent="0.25">
      <c r="E236" s="19"/>
      <c r="F236" s="19"/>
      <c r="G236" s="19"/>
      <c r="H236" s="19"/>
      <c r="I236" s="19"/>
      <c r="J236" s="19"/>
      <c r="K236" s="19"/>
      <c r="L236" s="19"/>
      <c r="M236" s="19"/>
      <c r="N236" s="19"/>
      <c r="O236" s="19"/>
      <c r="P236" s="19"/>
      <c r="Q236" s="19"/>
      <c r="R236" s="19"/>
    </row>
    <row r="237" spans="1:19" x14ac:dyDescent="0.25">
      <c r="A237" s="20" t="s">
        <v>41</v>
      </c>
      <c r="B237" s="20" t="s">
        <v>54</v>
      </c>
      <c r="C237" s="17" t="s">
        <v>55</v>
      </c>
      <c r="D237" s="17" t="s">
        <v>128</v>
      </c>
      <c r="E237" s="10" t="s">
        <v>42</v>
      </c>
      <c r="F237" s="10" t="s">
        <v>43</v>
      </c>
      <c r="G237" s="10" t="s">
        <v>44</v>
      </c>
      <c r="H237" s="10" t="s">
        <v>45</v>
      </c>
      <c r="I237" s="10" t="s">
        <v>46</v>
      </c>
      <c r="J237" s="10" t="s">
        <v>47</v>
      </c>
      <c r="K237" s="10" t="s">
        <v>48</v>
      </c>
      <c r="L237" s="10" t="s">
        <v>49</v>
      </c>
      <c r="M237" s="10" t="s">
        <v>50</v>
      </c>
      <c r="N237" s="10" t="s">
        <v>51</v>
      </c>
      <c r="O237" s="10" t="s">
        <v>6</v>
      </c>
      <c r="P237" s="10" t="s">
        <v>52</v>
      </c>
      <c r="Q237" s="10" t="s">
        <v>15</v>
      </c>
      <c r="R237" s="12" t="s">
        <v>40</v>
      </c>
      <c r="S237" s="10" t="s">
        <v>150</v>
      </c>
    </row>
    <row r="238" spans="1:19" x14ac:dyDescent="0.25">
      <c r="A238" t="s">
        <v>20</v>
      </c>
      <c r="B238" s="41" t="s">
        <v>74</v>
      </c>
      <c r="C238" s="16" t="str">
        <f>List!$R$2</f>
        <v>Europe</v>
      </c>
      <c r="E238" s="19">
        <f>IF(List!$D$2&gt;=E$1,SUMIFS(Products!D$3:D$21,Products!$B$3:$B$21,$C238,Products!$C$3:$C$21,$B238),NA())</f>
        <v>2809264.8960000002</v>
      </c>
      <c r="F238" s="19">
        <f>IF(List!$D$2&gt;=F$1,SUMIFS(Products!E$3:E$21,Products!$B$3:$B$21,$C238,Products!$C$3:$C$21,$B238),NA())</f>
        <v>2558135.8080000002</v>
      </c>
      <c r="G238" s="19">
        <f>IF(List!$D$2&gt;=G$1,SUMIFS(Products!F$3:F$21,Products!$B$3:$B$21,$C238,Products!$C$3:$C$21,$B238),NA())</f>
        <v>3411420.6719999998</v>
      </c>
      <c r="H238" s="19">
        <f>IF(List!$D$2&gt;=H$1,SUMIFS(Products!G$3:G$21,Products!$B$3:$B$21,$C238,Products!$C$3:$C$21,$B238),NA())</f>
        <v>2887523.3280000002</v>
      </c>
      <c r="I238" s="19">
        <f>IF(List!$D$2&gt;=I$1,SUMIFS(Products!H$3:H$21,Products!$B$3:$B$21,$C238,Products!$C$3:$C$21,$B238),NA())</f>
        <v>3843192.5759999999</v>
      </c>
      <c r="J238" s="19">
        <f>IF(List!$D$2&gt;=J$1,SUMIFS(Products!I$3:I$21,Products!$B$3:$B$21,$C238,Products!$C$3:$C$21,$B238),NA())</f>
        <v>2727895.344</v>
      </c>
      <c r="K238" s="19">
        <f>IF(List!$D$2&gt;=K$1,SUMIFS(Products!J$3:J$21,Products!$B$3:$B$21,$C238,Products!$C$3:$C$21,$B238),NA())</f>
        <v>3781865.12</v>
      </c>
      <c r="L238" s="19">
        <f>IF(List!$D$2&gt;=L$1,SUMIFS(Products!K$3:K$21,Products!$B$3:$B$21,$C238,Products!$C$3:$C$21,$B238),NA())</f>
        <v>4499007.5520000001</v>
      </c>
      <c r="M238" s="19">
        <f>IF(List!$D$2&gt;=M$1,SUMIFS(Products!L$3:L$21,Products!$B$3:$B$21,$C238,Products!$C$3:$C$21,$B238),NA())</f>
        <v>3431651.5200000005</v>
      </c>
      <c r="N238" s="19">
        <f>IF(List!$D$2&gt;=N$1,SUMIFS(Products!M$3:M$21,Products!$B$3:$B$21,$C238,Products!$C$3:$C$21,$B238),NA())</f>
        <v>3834192</v>
      </c>
      <c r="O238" s="19" t="e">
        <f>IF(List!$D$2&gt;=O$1,SUMIFS(Products!N$3:N$21,Products!$B$3:$B$21,$C238,Products!$C$3:$C$21,$B238),NA())</f>
        <v>#N/A</v>
      </c>
      <c r="P238" s="19" t="e">
        <f>IF(List!$D$2&gt;=P$1,SUMIFS(Products!O$3:O$21,Products!$B$3:$B$21,$C238,Products!$C$3:$C$21,$B238),NA())</f>
        <v>#N/A</v>
      </c>
      <c r="Q238" s="19">
        <f>IF(List!$D$2&gt;=R$1,Products!P3,NA())</f>
        <v>43565091.295679994</v>
      </c>
      <c r="R238" s="46">
        <f ca="1">SUM(OFFSET(E238,,,,List!$D$2))</f>
        <v>33784148.816</v>
      </c>
    </row>
    <row r="239" spans="1:19" x14ac:dyDescent="0.25">
      <c r="A239" t="s">
        <v>20</v>
      </c>
      <c r="B239" s="41" t="s">
        <v>76</v>
      </c>
      <c r="C239" s="16" t="str">
        <f>List!$R$2</f>
        <v>Europe</v>
      </c>
      <c r="E239" s="19">
        <f>IF(List!$D$2&gt;=E$1,SUMIFS(Products!D$3:D$21,Products!$B$3:$B$21,$C239,Products!$C$3:$C$21,$B239),NA())</f>
        <v>2633685.8400000003</v>
      </c>
      <c r="F239" s="19">
        <f>IF(List!$D$2&gt;=F$1,SUMIFS(Products!E$3:E$21,Products!$B$3:$B$21,$C239,Products!$C$3:$C$21,$B239),NA())</f>
        <v>2877902.784</v>
      </c>
      <c r="G239" s="19">
        <f>IF(List!$D$2&gt;=G$1,SUMIFS(Products!F$3:F$21,Products!$B$3:$B$21,$C239,Products!$C$3:$C$21,$B239),NA())</f>
        <v>4186743.5520000001</v>
      </c>
      <c r="H239" s="19">
        <f>IF(List!$D$2&gt;=H$1,SUMIFS(Products!G$3:G$21,Products!$B$3:$B$21,$C239,Products!$C$3:$C$21,$B239),NA())</f>
        <v>3343448.0640000002</v>
      </c>
      <c r="I239" s="19">
        <f>IF(List!$D$2&gt;=I$1,SUMIFS(Products!H$3:H$21,Products!$B$3:$B$21,$C239,Products!$C$3:$C$21,$B239),NA())</f>
        <v>3202660.4800000004</v>
      </c>
      <c r="J239" s="19">
        <f>IF(List!$D$2&gt;=J$1,SUMIFS(Products!I$3:I$21,Products!$B$3:$B$21,$C239,Products!$C$3:$C$21,$B239),NA())</f>
        <v>4493004.0959999999</v>
      </c>
      <c r="K239" s="19">
        <f>IF(List!$D$2&gt;=K$1,SUMIFS(Products!J$3:J$21,Products!$B$3:$B$21,$C239,Products!$C$3:$C$21,$B239),NA())</f>
        <v>3953768.08</v>
      </c>
      <c r="L239" s="19">
        <f>IF(List!$D$2&gt;=L$1,SUMIFS(Products!K$3:K$21,Products!$B$3:$B$21,$C239,Products!$C$3:$C$21,$B239),NA())</f>
        <v>3287736.2879999997</v>
      </c>
      <c r="M239" s="19">
        <f>IF(List!$D$2&gt;=M$1,SUMIFS(Products!L$3:L$21,Products!$B$3:$B$21,$C239,Products!$C$3:$C$21,$B239),NA())</f>
        <v>4461146.9760000007</v>
      </c>
      <c r="N239" s="19">
        <f>IF(List!$D$2&gt;=N$1,SUMIFS(Products!M$3:M$21,Products!$B$3:$B$21,$C239,Products!$C$3:$C$21,$B239),NA())</f>
        <v>3000672</v>
      </c>
      <c r="O239" s="19" t="e">
        <f>IF(List!$D$2&gt;=O$1,SUMIFS(Products!N$3:N$21,Products!$B$3:$B$21,$C239,Products!$C$3:$C$21,$B239),NA())</f>
        <v>#N/A</v>
      </c>
      <c r="P239" s="19" t="e">
        <f>IF(List!$D$2&gt;=P$1,SUMIFS(Products!O$3:O$21,Products!$B$3:$B$21,$C239,Products!$C$3:$C$21,$B239),NA())</f>
        <v>#N/A</v>
      </c>
      <c r="Q239" s="19">
        <f>IF(List!$D$2&gt;=R$1,Products!P4,NA())</f>
        <v>50972586.372960001</v>
      </c>
      <c r="R239" s="46">
        <f ca="1">SUM(OFFSET(E239,,,,List!$D$2))</f>
        <v>35440768.159999996</v>
      </c>
    </row>
    <row r="240" spans="1:19" x14ac:dyDescent="0.25">
      <c r="A240" t="s">
        <v>20</v>
      </c>
      <c r="B240" s="41" t="s">
        <v>75</v>
      </c>
      <c r="C240" s="16" t="str">
        <f>List!$R$2</f>
        <v>Europe</v>
      </c>
      <c r="E240" s="19">
        <f>IF(List!$D$2&gt;=E$1,SUMIFS(Products!D$3:D$21,Products!$B$3:$B$21,$C240,Products!$C$3:$C$21,$B240),NA())</f>
        <v>4565055.4560000002</v>
      </c>
      <c r="F240" s="19">
        <f>IF(List!$D$2&gt;=F$1,SUMIFS(Products!E$3:E$21,Products!$B$3:$B$21,$C240,Products!$C$3:$C$21,$B240),NA())</f>
        <v>3677320.2240000004</v>
      </c>
      <c r="G240" s="19">
        <f>IF(List!$D$2&gt;=G$1,SUMIFS(Products!F$3:F$21,Products!$B$3:$B$21,$C240,Products!$C$3:$C$21,$B240),NA())</f>
        <v>4186743.5520000001</v>
      </c>
      <c r="H240" s="19">
        <f>IF(List!$D$2&gt;=H$1,SUMIFS(Products!G$3:G$21,Products!$B$3:$B$21,$C240,Products!$C$3:$C$21,$B240),NA())</f>
        <v>2887523.3280000002</v>
      </c>
      <c r="I240" s="19">
        <f>IF(List!$D$2&gt;=I$1,SUMIFS(Products!H$3:H$21,Products!$B$3:$B$21,$C240,Products!$C$3:$C$21,$B240),NA())</f>
        <v>3843192.5759999999</v>
      </c>
      <c r="J240" s="19">
        <f>IF(List!$D$2&gt;=J$1,SUMIFS(Products!I$3:I$21,Products!$B$3:$B$21,$C240,Products!$C$3:$C$21,$B240),NA())</f>
        <v>2567430.912</v>
      </c>
      <c r="K240" s="19">
        <f>IF(List!$D$2&gt;=K$1,SUMIFS(Products!J$3:J$21,Products!$B$3:$B$21,$C240,Products!$C$3:$C$21,$B240),NA())</f>
        <v>4125671.04</v>
      </c>
      <c r="L240" s="19">
        <f>IF(List!$D$2&gt;=L$1,SUMIFS(Products!K$3:K$21,Products!$B$3:$B$21,$C240,Products!$C$3:$C$21,$B240),NA())</f>
        <v>4845085.0559999999</v>
      </c>
      <c r="M240" s="19">
        <f>IF(List!$D$2&gt;=M$1,SUMIFS(Products!L$3:L$21,Products!$B$3:$B$21,$C240,Products!$C$3:$C$21,$B240),NA())</f>
        <v>4804312.1280000005</v>
      </c>
      <c r="N240" s="19">
        <f>IF(List!$D$2&gt;=N$1,SUMIFS(Products!M$3:M$21,Products!$B$3:$B$21,$C240,Products!$C$3:$C$21,$B240),NA())</f>
        <v>4501008</v>
      </c>
      <c r="O240" s="19" t="e">
        <f>IF(List!$D$2&gt;=O$1,SUMIFS(Products!N$3:N$21,Products!$B$3:$B$21,$C240,Products!$C$3:$C$21,$B240),NA())</f>
        <v>#N/A</v>
      </c>
      <c r="P240" s="19" t="e">
        <f>IF(List!$D$2&gt;=P$1,SUMIFS(Products!O$3:O$21,Products!$B$3:$B$21,$C240,Products!$C$3:$C$21,$B240),NA())</f>
        <v>#N/A</v>
      </c>
      <c r="Q240" s="19">
        <f>IF(List!$D$2&gt;=R$1,Products!P5,NA())</f>
        <v>52880043.669119999</v>
      </c>
      <c r="R240" s="46">
        <f ca="1">SUM(OFFSET(E240,,,,List!$D$2))</f>
        <v>40003342.272</v>
      </c>
    </row>
    <row r="241" spans="1:18" x14ac:dyDescent="0.25">
      <c r="A241" t="s">
        <v>20</v>
      </c>
      <c r="B241" s="41" t="s">
        <v>77</v>
      </c>
      <c r="C241" s="16" t="str">
        <f>List!$R$2</f>
        <v>Europe</v>
      </c>
      <c r="E241" s="19">
        <f>IF(List!$D$2&gt;=E$1,SUMIFS(Products!D$3:D$21,Products!$B$3:$B$21,$C241,Products!$C$3:$C$21,$B241),NA())</f>
        <v>7549899.4079999998</v>
      </c>
      <c r="F241" s="19">
        <f>IF(List!$D$2&gt;=F$1,SUMIFS(Products!E$3:E$21,Products!$B$3:$B$21,$C241,Products!$C$3:$C$21,$B241),NA())</f>
        <v>6874989.9840000011</v>
      </c>
      <c r="G241" s="19">
        <f>IF(List!$D$2&gt;=G$1,SUMIFS(Products!F$3:F$21,Products!$B$3:$B$21,$C241,Products!$C$3:$C$21,$B241),NA())</f>
        <v>3721549.8239999996</v>
      </c>
      <c r="H241" s="19">
        <f>IF(List!$D$2&gt;=H$1,SUMIFS(Products!G$3:G$21,Products!$B$3:$B$21,$C241,Products!$C$3:$C$21,$B241),NA())</f>
        <v>6078996.4799999995</v>
      </c>
      <c r="I241" s="19">
        <f>IF(List!$D$2&gt;=I$1,SUMIFS(Products!H$3:H$21,Products!$B$3:$B$21,$C241,Products!$C$3:$C$21,$B241),NA())</f>
        <v>5124256.7680000011</v>
      </c>
      <c r="J241" s="19">
        <f>IF(List!$D$2&gt;=J$1,SUMIFS(Products!I$3:I$21,Products!$B$3:$B$21,$C241,Products!$C$3:$C$21,$B241),NA())</f>
        <v>6258112.8479999984</v>
      </c>
      <c r="K241" s="19">
        <f>IF(List!$D$2&gt;=K$1,SUMIFS(Products!J$3:J$21,Products!$B$3:$B$21,$C241,Products!$C$3:$C$21,$B241),NA())</f>
        <v>5328991.7600000007</v>
      </c>
      <c r="L241" s="19">
        <f>IF(List!$D$2&gt;=L$1,SUMIFS(Products!K$3:K$21,Products!$B$3:$B$21,$C241,Products!$C$3:$C$21,$B241),NA())</f>
        <v>4672046.3040000005</v>
      </c>
      <c r="M241" s="19">
        <f>IF(List!$D$2&gt;=M$1,SUMIFS(Products!L$3:L$21,Products!$B$3:$B$21,$C241,Products!$C$3:$C$21,$B241),NA())</f>
        <v>4461146.9760000007</v>
      </c>
      <c r="N241" s="19">
        <f>IF(List!$D$2&gt;=N$1,SUMIFS(Products!M$3:M$21,Products!$B$3:$B$21,$C241,Products!$C$3:$C$21,$B241),NA())</f>
        <v>5334527.9999999991</v>
      </c>
      <c r="O241" s="19" t="e">
        <f>IF(List!$D$2&gt;=O$1,SUMIFS(Products!N$3:N$21,Products!$B$3:$B$21,$C241,Products!$C$3:$C$21,$B241),NA())</f>
        <v>#N/A</v>
      </c>
      <c r="P241" s="19" t="e">
        <f>IF(List!$D$2&gt;=P$1,SUMIFS(Products!O$3:O$21,Products!$B$3:$B$21,$C241,Products!$C$3:$C$21,$B241),NA())</f>
        <v>#N/A</v>
      </c>
      <c r="Q241" s="19">
        <f>IF(List!$D$2&gt;=R$1,Products!P6,NA())</f>
        <v>75854132.454239979</v>
      </c>
      <c r="R241" s="46">
        <f ca="1">SUM(OFFSET(E241,,,,List!$D$2))</f>
        <v>55404518.351999998</v>
      </c>
    </row>
    <row r="242" spans="1:18" x14ac:dyDescent="0.25">
      <c r="C242"/>
      <c r="E242" s="19"/>
      <c r="F242" s="19"/>
      <c r="G242" s="19"/>
      <c r="H242" s="19"/>
      <c r="I242" s="19"/>
      <c r="J242" s="19"/>
      <c r="K242" s="19"/>
      <c r="L242" s="19"/>
      <c r="M242" s="19"/>
      <c r="N242" s="19"/>
      <c r="O242" s="19"/>
      <c r="P242" s="19"/>
      <c r="Q242" s="19"/>
      <c r="R242" s="19"/>
    </row>
    <row r="243" spans="1:18" x14ac:dyDescent="0.25">
      <c r="B243" s="41" t="s">
        <v>15</v>
      </c>
      <c r="C243"/>
      <c r="E243" s="19">
        <f t="shared" ref="E243:R243" si="97">SUM(E238:E242)</f>
        <v>17557905.600000001</v>
      </c>
      <c r="F243" s="19">
        <f t="shared" si="97"/>
        <v>15988348.800000001</v>
      </c>
      <c r="G243" s="19">
        <f t="shared" si="97"/>
        <v>15506457.6</v>
      </c>
      <c r="H243" s="19">
        <f t="shared" si="97"/>
        <v>15197491.199999999</v>
      </c>
      <c r="I243" s="19">
        <f t="shared" si="97"/>
        <v>16013302.4</v>
      </c>
      <c r="J243" s="19">
        <f t="shared" si="97"/>
        <v>16046443.199999999</v>
      </c>
      <c r="K243" s="19">
        <f t="shared" si="97"/>
        <v>17190296</v>
      </c>
      <c r="L243" s="19">
        <f t="shared" si="97"/>
        <v>17303875.199999999</v>
      </c>
      <c r="M243" s="19">
        <f t="shared" si="97"/>
        <v>17158257.600000001</v>
      </c>
      <c r="N243" s="19">
        <f t="shared" si="97"/>
        <v>16670400</v>
      </c>
      <c r="O243" s="19" t="e">
        <f t="shared" si="97"/>
        <v>#N/A</v>
      </c>
      <c r="P243" s="19" t="e">
        <f t="shared" si="97"/>
        <v>#N/A</v>
      </c>
      <c r="Q243" s="19">
        <f t="shared" si="97"/>
        <v>223271853.79199994</v>
      </c>
      <c r="R243" s="19">
        <f t="shared" ca="1" si="97"/>
        <v>164632777.59999999</v>
      </c>
    </row>
    <row r="244" spans="1:18" x14ac:dyDescent="0.25">
      <c r="C244"/>
      <c r="D244"/>
      <c r="E244" s="19"/>
      <c r="F244" s="19"/>
      <c r="G244" s="19"/>
      <c r="H244" s="19"/>
      <c r="I244" s="19"/>
      <c r="J244" s="19"/>
      <c r="K244" s="19"/>
      <c r="L244" s="19"/>
      <c r="M244" s="19"/>
      <c r="N244" s="19"/>
      <c r="O244" s="19"/>
      <c r="P244" s="19"/>
      <c r="Q244" s="19"/>
      <c r="R244" s="19"/>
    </row>
    <row r="245" spans="1:18" x14ac:dyDescent="0.25">
      <c r="C245"/>
      <c r="D245"/>
      <c r="R245" s="40"/>
    </row>
    <row r="246" spans="1:18" x14ac:dyDescent="0.25">
      <c r="A246" s="20" t="s">
        <v>41</v>
      </c>
      <c r="B246" s="20" t="s">
        <v>54</v>
      </c>
      <c r="C246" s="17" t="s">
        <v>55</v>
      </c>
      <c r="D246" s="17" t="s">
        <v>128</v>
      </c>
      <c r="E246" s="10" t="s">
        <v>42</v>
      </c>
      <c r="F246" s="10" t="s">
        <v>43</v>
      </c>
      <c r="G246" s="10" t="s">
        <v>44</v>
      </c>
      <c r="H246" s="10" t="s">
        <v>45</v>
      </c>
      <c r="I246" s="10" t="s">
        <v>46</v>
      </c>
      <c r="J246" s="10" t="s">
        <v>47</v>
      </c>
      <c r="K246" s="10" t="s">
        <v>48</v>
      </c>
      <c r="L246" s="10" t="s">
        <v>49</v>
      </c>
      <c r="M246" s="10" t="s">
        <v>50</v>
      </c>
      <c r="N246" s="10" t="s">
        <v>51</v>
      </c>
      <c r="O246" s="10" t="s">
        <v>6</v>
      </c>
      <c r="P246" s="10" t="s">
        <v>52</v>
      </c>
      <c r="Q246" s="10" t="s">
        <v>15</v>
      </c>
      <c r="R246" s="12" t="s">
        <v>40</v>
      </c>
    </row>
    <row r="247" spans="1:18" x14ac:dyDescent="0.25">
      <c r="A247" t="s">
        <v>20</v>
      </c>
      <c r="B247" s="5" t="s">
        <v>96</v>
      </c>
      <c r="C247" t="str">
        <f>List!$R$2</f>
        <v>Europe</v>
      </c>
      <c r="E247">
        <f>IF(List!$D$2&gt;=E$1,SUMIFS(Other!E$429:E$517,Other!$C$429:$C$517,$C247,Other!$B$429:$B$517,$B247),NA())</f>
        <v>135</v>
      </c>
      <c r="F247">
        <f>IF(List!$D$2&gt;=F$1,SUMIFS(Other!F$429:F$517,Other!$C$429:$C$517,$C247,Other!$B$429:$B$517,$B247),NA())</f>
        <v>138</v>
      </c>
      <c r="G247">
        <f>IF(List!$D$2&gt;=G$1,SUMIFS(Other!G$429:G$517,Other!$C$429:$C$517,$C247,Other!$B$429:$B$517,$B247),NA())</f>
        <v>180</v>
      </c>
      <c r="H247">
        <f>IF(List!$D$2&gt;=H$1,SUMIFS(Other!H$429:H$517,Other!$C$429:$C$517,$C247,Other!$B$429:$B$517,$B247),NA())</f>
        <v>131</v>
      </c>
      <c r="I247">
        <f>IF(List!$D$2&gt;=I$1,SUMIFS(Other!I$429:I$517,Other!$C$429:$C$517,$C247,Other!$B$429:$B$517,$B247),NA())</f>
        <v>144</v>
      </c>
      <c r="J247">
        <f>IF(List!$D$2&gt;=J$1,SUMIFS(Other!J$429:J$517,Other!$C$429:$C$517,$C247,Other!$B$429:$B$517,$B247),NA())</f>
        <v>149</v>
      </c>
      <c r="K247">
        <f>IF(List!$D$2&gt;=K$1,SUMIFS(Other!K$429:K$517,Other!$C$429:$C$517,$C247,Other!$B$429:$B$517,$B247),NA())</f>
        <v>151</v>
      </c>
      <c r="L247">
        <f>IF(List!$D$2&gt;=L$1,SUMIFS(Other!L$429:L$517,Other!$C$429:$C$517,$C247,Other!$B$429:$B$517,$B247),NA())</f>
        <v>139</v>
      </c>
      <c r="M247">
        <f>IF(List!$D$2&gt;=M$1,SUMIFS(Other!M$429:M$517,Other!$C$429:$C$517,$C247,Other!$B$429:$B$517,$B247),NA())</f>
        <v>147</v>
      </c>
      <c r="N247">
        <f>IF(List!$D$2&gt;=N$1,SUMIFS(Other!N$429:N$517,Other!$C$429:$C$517,$C247,Other!$B$429:$B$517,$B247),NA())</f>
        <v>148</v>
      </c>
      <c r="O247" t="e">
        <f>IF(List!$D$2&gt;=O$1,SUMIFS(Other!O$429:O$517,Other!$C$429:$C$517,$C247,Other!$B$429:$B$517,$B247),NA())</f>
        <v>#N/A</v>
      </c>
      <c r="P247" t="e">
        <f>IF(List!$D$2&gt;=P$1,SUMIFS(Other!P$429:P$517,Other!$C$429:$C$517,$C247,Other!$B$429:$B$517,$B247),NA())</f>
        <v>#N/A</v>
      </c>
      <c r="Q247" s="19"/>
      <c r="R247">
        <f ca="1">OFFSET(B247,,List!$D$2)</f>
        <v>139</v>
      </c>
    </row>
    <row r="248" spans="1:18" x14ac:dyDescent="0.25">
      <c r="A248" t="s">
        <v>20</v>
      </c>
      <c r="B248" s="5" t="s">
        <v>97</v>
      </c>
      <c r="C248" t="str">
        <f>List!$R$2</f>
        <v>Europe</v>
      </c>
      <c r="E248">
        <f>IF(List!$D$2&gt;=E$1,SUMIFS(Other!E$429:E$517,Other!$C$429:$C$517,$C248,Other!$B$429:$B$517,$B248),NA())</f>
        <v>149</v>
      </c>
      <c r="F248">
        <f>IF(List!$D$2&gt;=F$1,SUMIFS(Other!F$429:F$517,Other!$C$429:$C$517,$C248,Other!$B$429:$B$517,$B248),NA())</f>
        <v>152</v>
      </c>
      <c r="G248">
        <f>IF(List!$D$2&gt;=G$1,SUMIFS(Other!G$429:G$517,Other!$C$429:$C$517,$C248,Other!$B$429:$B$517,$B248),NA())</f>
        <v>131</v>
      </c>
      <c r="H248">
        <f>IF(List!$D$2&gt;=H$1,SUMIFS(Other!H$429:H$517,Other!$C$429:$C$517,$C248,Other!$B$429:$B$517,$B248),NA())</f>
        <v>145</v>
      </c>
      <c r="I248">
        <f>IF(List!$D$2&gt;=I$1,SUMIFS(Other!I$429:I$517,Other!$C$429:$C$517,$C248,Other!$B$429:$B$517,$B248),NA())</f>
        <v>145</v>
      </c>
      <c r="J248">
        <f>IF(List!$D$2&gt;=J$1,SUMIFS(Other!J$429:J$517,Other!$C$429:$C$517,$C248,Other!$B$429:$B$517,$B248),NA())</f>
        <v>163</v>
      </c>
      <c r="K248">
        <f>IF(List!$D$2&gt;=K$1,SUMIFS(Other!K$429:K$517,Other!$C$429:$C$517,$C248,Other!$B$429:$B$517,$B248),NA())</f>
        <v>143</v>
      </c>
      <c r="L248">
        <f>IF(List!$D$2&gt;=L$1,SUMIFS(Other!L$429:L$517,Other!$C$429:$C$517,$C248,Other!$B$429:$B$517,$B248),NA())</f>
        <v>142</v>
      </c>
      <c r="M248">
        <f>IF(List!$D$2&gt;=M$1,SUMIFS(Other!M$429:M$517,Other!$C$429:$C$517,$C248,Other!$B$429:$B$517,$B248),NA())</f>
        <v>151</v>
      </c>
      <c r="N248">
        <f>IF(List!$D$2&gt;=N$1,SUMIFS(Other!N$429:N$517,Other!$C$429:$C$517,$C248,Other!$B$429:$B$517,$B248),NA())</f>
        <v>139</v>
      </c>
      <c r="O248" t="e">
        <f>IF(List!$D$2&gt;=O$1,SUMIFS(Other!O$429:O$517,Other!$C$429:$C$517,$C248,Other!$B$429:$B$517,$B248),NA())</f>
        <v>#N/A</v>
      </c>
      <c r="P248" t="e">
        <f>IF(List!$D$2&gt;=P$1,SUMIFS(Other!P$429:P$517,Other!$C$429:$C$517,$C248,Other!$B$429:$B$517,$B248),NA())</f>
        <v>#N/A</v>
      </c>
      <c r="R248">
        <f ca="1">OFFSET(B248,,List!$D$2)</f>
        <v>142</v>
      </c>
    </row>
    <row r="249" spans="1:18" x14ac:dyDescent="0.25">
      <c r="A249" s="16"/>
      <c r="B249" s="5"/>
    </row>
    <row r="250" spans="1:18" x14ac:dyDescent="0.25">
      <c r="A250" s="16"/>
      <c r="B250" s="5"/>
    </row>
    <row r="251" spans="1:18" x14ac:dyDescent="0.25">
      <c r="A251" s="20" t="s">
        <v>41</v>
      </c>
      <c r="B251" s="20" t="s">
        <v>54</v>
      </c>
      <c r="C251" s="17" t="s">
        <v>55</v>
      </c>
      <c r="D251" s="17" t="s">
        <v>128</v>
      </c>
      <c r="E251" s="10" t="s">
        <v>42</v>
      </c>
      <c r="F251" s="10" t="s">
        <v>43</v>
      </c>
      <c r="G251" s="10" t="s">
        <v>44</v>
      </c>
      <c r="H251" s="10" t="s">
        <v>45</v>
      </c>
      <c r="I251" s="10" t="s">
        <v>46</v>
      </c>
      <c r="J251" s="10" t="s">
        <v>47</v>
      </c>
      <c r="K251" s="10" t="s">
        <v>48</v>
      </c>
      <c r="L251" s="10" t="s">
        <v>49</v>
      </c>
      <c r="M251" s="10" t="s">
        <v>50</v>
      </c>
      <c r="N251" s="10" t="s">
        <v>51</v>
      </c>
      <c r="O251" s="10" t="s">
        <v>6</v>
      </c>
      <c r="P251" s="10" t="s">
        <v>52</v>
      </c>
      <c r="Q251" s="10" t="s">
        <v>15</v>
      </c>
      <c r="R251" s="12" t="s">
        <v>40</v>
      </c>
    </row>
    <row r="252" spans="1:18" x14ac:dyDescent="0.25">
      <c r="A252" t="s">
        <v>20</v>
      </c>
      <c r="B252" t="s">
        <v>99</v>
      </c>
      <c r="C252" t="str">
        <f>List!$R$2</f>
        <v>Europe</v>
      </c>
      <c r="E252" s="43">
        <f>IF(List!$D$2&gt;=E$1,SUMIFS(Other!E$530:E$539,Other!$C$530:$C$539,$C252,Other!$B$530:$B$539,$B252),NA())</f>
        <v>1.7399999999999999E-2</v>
      </c>
      <c r="F252" s="43">
        <f>IF(List!$D$2&gt;=F$1,SUMIFS(Other!F$530:F$539,Other!$C$530:$C$539,$C252,Other!$B$530:$B$539,$B252),NA())</f>
        <v>1.6299999999999999E-2</v>
      </c>
      <c r="G252" s="43">
        <f>IF(List!$D$2&gt;=G$1,SUMIFS(Other!G$530:G$539,Other!$C$530:$C$539,$C252,Other!$B$530:$B$539,$B252),NA())</f>
        <v>1.9099999999999999E-2</v>
      </c>
      <c r="H252" s="43">
        <f>IF(List!$D$2&gt;=H$1,SUMIFS(Other!H$530:H$539,Other!$C$530:$C$539,$C252,Other!$B$530:$B$539,$B252),NA())</f>
        <v>1.3100000000000001E-2</v>
      </c>
      <c r="I252" s="43">
        <f>IF(List!$D$2&gt;=I$1,SUMIFS(Other!I$530:I$539,Other!$C$530:$C$539,$C252,Other!$B$530:$B$539,$B252),NA())</f>
        <v>1.7100000000000001E-2</v>
      </c>
      <c r="J252" s="43">
        <f>IF(List!$D$2&gt;=J$1,SUMIFS(Other!J$530:J$539,Other!$C$530:$C$539,$C252,Other!$B$530:$B$539,$B252),NA())</f>
        <v>1.35E-2</v>
      </c>
      <c r="K252" s="43">
        <f>IF(List!$D$2&gt;=K$1,SUMIFS(Other!K$530:K$539,Other!$C$530:$C$539,$C252,Other!$B$530:$B$539,$B252),NA())</f>
        <v>1.67E-2</v>
      </c>
      <c r="L252" s="43">
        <f>IF(List!$D$2&gt;=L$1,SUMIFS(Other!L$530:L$539,Other!$C$530:$C$539,$C252,Other!$B$530:$B$539,$B252),NA())</f>
        <v>1.7500000000000002E-2</v>
      </c>
      <c r="M252" s="43">
        <f>IF(List!$D$2&gt;=M$1,SUMIFS(Other!M$530:M$539,Other!$C$530:$C$539,$C252,Other!$B$530:$B$539,$B252),NA())</f>
        <v>1.0500000000000001E-2</v>
      </c>
      <c r="N252" s="43">
        <f>IF(List!$D$2&gt;=N$1,SUMIFS(Other!N$530:N$539,Other!$C$530:$C$539,$C252,Other!$B$530:$B$539,$B252),NA())</f>
        <v>1.03E-2</v>
      </c>
      <c r="O252" s="43" t="e">
        <f>IF(List!$D$2&gt;=O$1,SUMIFS(Other!O$530:O$539,Other!$C$530:$C$539,$C252,Other!$B$530:$B$539,$B252),NA())</f>
        <v>#N/A</v>
      </c>
      <c r="P252" s="43" t="e">
        <f>IF(List!$D$2&gt;=P$1,SUMIFS(Other!P$530:P$539,Other!$C$530:$C$539,$C252,Other!$B$530:$B$539,$B252),NA())</f>
        <v>#N/A</v>
      </c>
      <c r="R252" s="8">
        <f ca="1">OFFSET(B252,,List!$D$2)</f>
        <v>1.7500000000000002E-2</v>
      </c>
    </row>
    <row r="253" spans="1:18" x14ac:dyDescent="0.25">
      <c r="A253" t="s">
        <v>20</v>
      </c>
      <c r="B253" t="s">
        <v>98</v>
      </c>
      <c r="C253" t="str">
        <f>List!$R$2</f>
        <v>Europe</v>
      </c>
      <c r="E253" s="46">
        <f>IF(List!$D$2&gt;=E$1,SUMIFS(Other!E$530:E$539,Other!$C$530:$C$539,$C253,Other!$B$530:$B$539,$B253),NA())</f>
        <v>116547</v>
      </c>
      <c r="F253" s="46">
        <f>IF(List!$D$2&gt;=F$1,SUMIFS(Other!F$530:F$539,Other!$C$530:$C$539,$C253,Other!$B$530:$B$539,$B253),NA())</f>
        <v>117787</v>
      </c>
      <c r="G253" s="46">
        <f>IF(List!$D$2&gt;=G$1,SUMIFS(Other!G$530:G$539,Other!$C$530:$C$539,$C253,Other!$B$530:$B$539,$B253),NA())</f>
        <v>104153</v>
      </c>
      <c r="H253" s="46">
        <f>IF(List!$D$2&gt;=H$1,SUMIFS(Other!H$530:H$539,Other!$C$530:$C$539,$C253,Other!$B$530:$B$539,$B253),NA())</f>
        <v>113636</v>
      </c>
      <c r="I253" s="46">
        <f>IF(List!$D$2&gt;=I$1,SUMIFS(Other!I$530:I$539,Other!$C$530:$C$539,$C253,Other!$B$530:$B$539,$B253),NA())</f>
        <v>100452</v>
      </c>
      <c r="J253" s="46">
        <f>IF(List!$D$2&gt;=J$1,SUMIFS(Other!J$530:J$539,Other!$C$530:$C$539,$C253,Other!$B$530:$B$539,$B253),NA())</f>
        <v>115931</v>
      </c>
      <c r="K253" s="46">
        <f>IF(List!$D$2&gt;=K$1,SUMIFS(Other!K$530:K$539,Other!$C$530:$C$539,$C253,Other!$B$530:$B$539,$B253),NA())</f>
        <v>100362</v>
      </c>
      <c r="L253" s="46">
        <f>IF(List!$D$2&gt;=L$1,SUMIFS(Other!L$530:L$539,Other!$C$530:$C$539,$C253,Other!$B$530:$B$539,$B253),NA())</f>
        <v>114829</v>
      </c>
      <c r="M253" s="46">
        <f>IF(List!$D$2&gt;=M$1,SUMIFS(Other!M$530:M$539,Other!$C$530:$C$539,$C253,Other!$B$530:$B$539,$B253),NA())</f>
        <v>108058</v>
      </c>
      <c r="N253" s="46">
        <f>IF(List!$D$2&gt;=N$1,SUMIFS(Other!N$530:N$539,Other!$C$530:$C$539,$C253,Other!$B$530:$B$539,$B253),NA())</f>
        <v>112094</v>
      </c>
      <c r="O253" s="46" t="e">
        <f>IF(List!$D$2&gt;=O$1,SUMIFS(Other!O$530:O$539,Other!$C$530:$C$539,$C253,Other!$B$530:$B$539,$B253),NA())</f>
        <v>#N/A</v>
      </c>
      <c r="P253" s="46" t="e">
        <f>IF(List!$D$2&gt;=P$1,SUMIFS(Other!P$530:P$539,Other!$C$530:$C$539,$C253,Other!$B$530:$B$539,$B253),NA())</f>
        <v>#N/A</v>
      </c>
      <c r="R253" s="46">
        <f ca="1">OFFSET(B253,,List!$D$2)</f>
        <v>114829</v>
      </c>
    </row>
    <row r="254" spans="1:18" x14ac:dyDescent="0.25">
      <c r="A254" s="16"/>
      <c r="B254" s="5"/>
      <c r="C254"/>
    </row>
    <row r="255" spans="1:18" x14ac:dyDescent="0.25">
      <c r="A255" s="16"/>
      <c r="B255" s="5"/>
      <c r="C255"/>
    </row>
    <row r="256" spans="1:18" x14ac:dyDescent="0.25">
      <c r="A256" s="20" t="s">
        <v>41</v>
      </c>
      <c r="B256" s="20" t="s">
        <v>54</v>
      </c>
      <c r="C256" s="17" t="s">
        <v>55</v>
      </c>
      <c r="D256" s="17" t="s">
        <v>128</v>
      </c>
      <c r="E256" s="10" t="s">
        <v>42</v>
      </c>
      <c r="F256" s="10" t="s">
        <v>43</v>
      </c>
      <c r="G256" s="10" t="s">
        <v>44</v>
      </c>
      <c r="H256" s="10" t="s">
        <v>45</v>
      </c>
      <c r="I256" s="10" t="s">
        <v>46</v>
      </c>
      <c r="J256" s="10" t="s">
        <v>47</v>
      </c>
      <c r="K256" s="10" t="s">
        <v>48</v>
      </c>
      <c r="L256" s="10" t="s">
        <v>49</v>
      </c>
      <c r="M256" s="10" t="s">
        <v>50</v>
      </c>
      <c r="N256" s="10" t="s">
        <v>51</v>
      </c>
      <c r="O256" s="10" t="s">
        <v>6</v>
      </c>
      <c r="P256" s="10" t="s">
        <v>52</v>
      </c>
      <c r="Q256" s="10" t="s">
        <v>15</v>
      </c>
      <c r="R256" s="12" t="s">
        <v>40</v>
      </c>
    </row>
    <row r="257" spans="1:19" x14ac:dyDescent="0.25">
      <c r="A257" t="s">
        <v>20</v>
      </c>
      <c r="B257" s="5" t="s">
        <v>100</v>
      </c>
      <c r="C257" t="str">
        <f>List!$R$2</f>
        <v>Europe</v>
      </c>
      <c r="E257" s="18">
        <f>IF(List!$D$2&gt;=E$1,SUMIFS(Other!E$530:E$550,Other!$C$530:$C$550,$C257,Other!$B$530:$B$550,$B257),NA())</f>
        <v>180</v>
      </c>
      <c r="F257" s="18">
        <f>IF(List!$D$2&gt;=F$1,SUMIFS(Other!F$530:F$550,Other!$C$530:$C$550,$C257,Other!$B$530:$B$550,$B257),NA())</f>
        <v>189</v>
      </c>
      <c r="G257" s="18">
        <f>IF(List!$D$2&gt;=G$1,SUMIFS(Other!G$530:G$550,Other!$C$530:$C$550,$C257,Other!$B$530:$B$550,$B257),NA())</f>
        <v>192</v>
      </c>
      <c r="H257" s="18">
        <f>IF(List!$D$2&gt;=H$1,SUMIFS(Other!H$530:H$550,Other!$C$530:$C$550,$C257,Other!$B$530:$B$550,$B257),NA())</f>
        <v>181</v>
      </c>
      <c r="I257" s="18">
        <f>IF(List!$D$2&gt;=I$1,SUMIFS(Other!I$530:I$550,Other!$C$530:$C$550,$C257,Other!$B$530:$B$550,$B257),NA())</f>
        <v>183</v>
      </c>
      <c r="J257" s="18">
        <f>IF(List!$D$2&gt;=J$1,SUMIFS(Other!J$530:J$550,Other!$C$530:$C$550,$C257,Other!$B$530:$B$550,$B257),NA())</f>
        <v>183</v>
      </c>
      <c r="K257" s="18">
        <f>IF(List!$D$2&gt;=K$1,SUMIFS(Other!K$530:K$550,Other!$C$530:$C$550,$C257,Other!$B$530:$B$550,$B257),NA())</f>
        <v>189</v>
      </c>
      <c r="L257" s="18">
        <f>IF(List!$D$2&gt;=L$1,SUMIFS(Other!L$530:L$550,Other!$C$530:$C$550,$C257,Other!$B$530:$B$550,$B257),NA())</f>
        <v>187</v>
      </c>
      <c r="M257" s="18">
        <f>IF(List!$D$2&gt;=M$1,SUMIFS(Other!M$530:M$550,Other!$C$530:$C$550,$C257,Other!$B$530:$B$550,$B257),NA())</f>
        <v>187</v>
      </c>
      <c r="N257" s="18">
        <f>IF(List!$D$2&gt;=N$1,SUMIFS(Other!N$530:N$550,Other!$C$530:$C$550,$C257,Other!$B$530:$B$550,$B257),NA())</f>
        <v>186</v>
      </c>
      <c r="O257" s="18" t="e">
        <f>IF(List!$D$2&gt;=O$1,SUMIFS(Other!O$530:O$550,Other!$C$530:$C$550,$C257,Other!$B$530:$B$550,$B257),NA())</f>
        <v>#N/A</v>
      </c>
      <c r="P257" s="18" t="e">
        <f>IF(List!$D$2&gt;=P$1,SUMIFS(Other!P$530:P$550,Other!$C$530:$C$550,$C257,Other!$B$530:$B$550,$B257),NA())</f>
        <v>#N/A</v>
      </c>
      <c r="R257">
        <f ca="1">OFFSET(B257,,List!$D$2)</f>
        <v>187</v>
      </c>
    </row>
    <row r="258" spans="1:19" x14ac:dyDescent="0.25">
      <c r="A258" t="s">
        <v>20</v>
      </c>
      <c r="B258" s="5" t="s">
        <v>101</v>
      </c>
      <c r="C258" t="str">
        <f>List!$R$2</f>
        <v>Europe</v>
      </c>
      <c r="E258" s="18">
        <f>IF(List!$D$2&gt;=E$1,SUMIFS(Other!E$530:E$550,Other!$C$530:$C$550,$C258,Other!$B$530:$B$550,$B258),NA())</f>
        <v>58</v>
      </c>
      <c r="F258" s="18">
        <f>IF(List!$D$2&gt;=F$1,SUMIFS(Other!F$530:F$550,Other!$C$530:$C$550,$C258,Other!$B$530:$B$550,$B258),NA())</f>
        <v>56</v>
      </c>
      <c r="G258" s="18">
        <f>IF(List!$D$2&gt;=G$1,SUMIFS(Other!G$530:G$550,Other!$C$530:$C$550,$C258,Other!$B$530:$B$550,$B258),NA())</f>
        <v>41</v>
      </c>
      <c r="H258" s="18">
        <f>IF(List!$D$2&gt;=H$1,SUMIFS(Other!H$530:H$550,Other!$C$530:$C$550,$C258,Other!$B$530:$B$550,$B258),NA())</f>
        <v>55</v>
      </c>
      <c r="I258" s="18">
        <f>IF(List!$D$2&gt;=I$1,SUMIFS(Other!I$530:I$550,Other!$C$530:$C$550,$C258,Other!$B$530:$B$550,$B258),NA())</f>
        <v>49</v>
      </c>
      <c r="J258" s="18">
        <f>IF(List!$D$2&gt;=J$1,SUMIFS(Other!J$530:J$550,Other!$C$530:$C$550,$C258,Other!$B$530:$B$550,$B258),NA())</f>
        <v>53</v>
      </c>
      <c r="K258" s="18">
        <f>IF(List!$D$2&gt;=K$1,SUMIFS(Other!K$530:K$550,Other!$C$530:$C$550,$C258,Other!$B$530:$B$550,$B258),NA())</f>
        <v>41</v>
      </c>
      <c r="L258" s="18">
        <f>IF(List!$D$2&gt;=L$1,SUMIFS(Other!L$530:L$550,Other!$C$530:$C$550,$C258,Other!$B$530:$B$550,$B258),NA())</f>
        <v>57</v>
      </c>
      <c r="M258" s="18">
        <f>IF(List!$D$2&gt;=M$1,SUMIFS(Other!M$530:M$550,Other!$C$530:$C$550,$C258,Other!$B$530:$B$550,$B258),NA())</f>
        <v>48</v>
      </c>
      <c r="N258" s="18">
        <f>IF(List!$D$2&gt;=N$1,SUMIFS(Other!N$530:N$550,Other!$C$530:$C$550,$C258,Other!$B$530:$B$550,$B258),NA())</f>
        <v>41</v>
      </c>
      <c r="O258" s="18" t="e">
        <f>IF(List!$D$2&gt;=O$1,SUMIFS(Other!O$530:O$550,Other!$C$530:$C$550,$C258,Other!$B$530:$B$550,$B258),NA())</f>
        <v>#N/A</v>
      </c>
      <c r="P258" s="18" t="e">
        <f>IF(List!$D$2&gt;=P$1,SUMIFS(Other!P$530:P$550,Other!$C$530:$C$550,$C258,Other!$B$530:$B$550,$B258),NA())</f>
        <v>#N/A</v>
      </c>
      <c r="R258">
        <f ca="1">OFFSET(B258,,List!$D$2)</f>
        <v>57</v>
      </c>
    </row>
    <row r="259" spans="1:19" x14ac:dyDescent="0.25">
      <c r="C259"/>
    </row>
    <row r="260" spans="1:19" x14ac:dyDescent="0.25">
      <c r="C260"/>
    </row>
    <row r="261" spans="1:19" x14ac:dyDescent="0.25">
      <c r="A261" s="20" t="s">
        <v>41</v>
      </c>
      <c r="B261" s="20" t="s">
        <v>54</v>
      </c>
      <c r="C261" s="17" t="s">
        <v>55</v>
      </c>
      <c r="D261" s="17" t="s">
        <v>128</v>
      </c>
      <c r="E261" s="10" t="s">
        <v>42</v>
      </c>
      <c r="F261" s="10" t="s">
        <v>43</v>
      </c>
      <c r="G261" s="10" t="s">
        <v>44</v>
      </c>
      <c r="H261" s="10" t="s">
        <v>45</v>
      </c>
      <c r="I261" s="10" t="s">
        <v>46</v>
      </c>
      <c r="J261" s="10" t="s">
        <v>47</v>
      </c>
      <c r="K261" s="10" t="s">
        <v>48</v>
      </c>
      <c r="L261" s="10" t="s">
        <v>49</v>
      </c>
      <c r="M261" s="10" t="s">
        <v>50</v>
      </c>
      <c r="N261" s="10" t="s">
        <v>51</v>
      </c>
      <c r="O261" s="10" t="s">
        <v>6</v>
      </c>
      <c r="P261" s="10" t="s">
        <v>52</v>
      </c>
      <c r="Q261" s="10" t="s">
        <v>15</v>
      </c>
      <c r="R261" s="12" t="s">
        <v>40</v>
      </c>
      <c r="S261" s="10" t="s">
        <v>168</v>
      </c>
    </row>
    <row r="262" spans="1:19" x14ac:dyDescent="0.25">
      <c r="A262" t="s">
        <v>20</v>
      </c>
      <c r="B262" s="41" t="s">
        <v>143</v>
      </c>
      <c r="C262" t="s">
        <v>79</v>
      </c>
      <c r="E262">
        <f>SUMIFS(FTE!F$3:F$45,FTE!$C$3:$C$45,$C262)</f>
        <v>310</v>
      </c>
      <c r="F262">
        <f>SUMIFS(FTE!G$3:G$45,FTE!$C$3:$C$45,$C262)</f>
        <v>323</v>
      </c>
      <c r="G262">
        <f>SUMIFS(FTE!H$3:H$45,FTE!$C$3:$C$45,$C262)</f>
        <v>354</v>
      </c>
      <c r="H262">
        <f>SUMIFS(FTE!I$3:I$45,FTE!$C$3:$C$45,$C262)</f>
        <v>336</v>
      </c>
      <c r="I262">
        <f>SUMIFS(FTE!J$3:J$45,FTE!$C$3:$C$45,$C262)</f>
        <v>323</v>
      </c>
      <c r="J262">
        <f>SUMIFS(FTE!K$3:K$45,FTE!$C$3:$C$45,$C262)</f>
        <v>307</v>
      </c>
      <c r="K262">
        <f>SUMIFS(FTE!L$3:L$45,FTE!$C$3:$C$45,$C262)</f>
        <v>349</v>
      </c>
      <c r="L262">
        <f>SUMIFS(FTE!M$3:M$45,FTE!$C$3:$C$45,$C262)</f>
        <v>397</v>
      </c>
      <c r="M262">
        <f>SUMIFS(FTE!N$3:N$45,FTE!$C$3:$C$45,$C262)</f>
        <v>336</v>
      </c>
      <c r="N262">
        <f>SUMIFS(FTE!O$3:O$45,FTE!$C$3:$C$45,$C262)</f>
        <v>350</v>
      </c>
      <c r="O262">
        <f>SUMIFS(FTE!P$3:P$45,FTE!$C$3:$C$45,$C262)</f>
        <v>313</v>
      </c>
      <c r="P262">
        <f>SUMIFS(FTE!Q$3:Q$45,FTE!$C$3:$C$45,$C262)</f>
        <v>327</v>
      </c>
      <c r="R262" s="19">
        <f ca="1">OFFSET(D262,,List!$D$2)</f>
        <v>350</v>
      </c>
      <c r="S262">
        <f>SUMIFS(FTE!$E$3:$E$45,FTE!$C$3:$C$45,$C262)</f>
        <v>341</v>
      </c>
    </row>
    <row r="263" spans="1:19" x14ac:dyDescent="0.25">
      <c r="A263" t="s">
        <v>20</v>
      </c>
      <c r="B263" s="41" t="s">
        <v>143</v>
      </c>
      <c r="C263" t="s">
        <v>103</v>
      </c>
      <c r="E263">
        <f>SUMIFS(FTE!F$3:F$45,FTE!$C$3:$C$45,$C263)</f>
        <v>359</v>
      </c>
      <c r="F263">
        <f>SUMIFS(FTE!G$3:G$45,FTE!$C$3:$C$45,$C263)</f>
        <v>360</v>
      </c>
      <c r="G263">
        <f>SUMIFS(FTE!H$3:H$45,FTE!$C$3:$C$45,$C263)</f>
        <v>349</v>
      </c>
      <c r="H263">
        <f>SUMIFS(FTE!I$3:I$45,FTE!$C$3:$C$45,$C263)</f>
        <v>351</v>
      </c>
      <c r="I263">
        <f>SUMIFS(FTE!J$3:J$45,FTE!$C$3:$C$45,$C263)</f>
        <v>344</v>
      </c>
      <c r="J263">
        <f>SUMIFS(FTE!K$3:K$45,FTE!$C$3:$C$45,$C263)</f>
        <v>356</v>
      </c>
      <c r="K263">
        <f>SUMIFS(FTE!L$3:L$45,FTE!$C$3:$C$45,$C263)</f>
        <v>341</v>
      </c>
      <c r="L263">
        <f>SUMIFS(FTE!M$3:M$45,FTE!$C$3:$C$45,$C263)</f>
        <v>346</v>
      </c>
      <c r="M263">
        <f>SUMIFS(FTE!N$3:N$45,FTE!$C$3:$C$45,$C263)</f>
        <v>351</v>
      </c>
      <c r="N263">
        <f>SUMIFS(FTE!O$3:O$45,FTE!$C$3:$C$45,$C263)</f>
        <v>355</v>
      </c>
      <c r="O263">
        <f>SUMIFS(FTE!P$3:P$45,FTE!$C$3:$C$45,$C263)</f>
        <v>357</v>
      </c>
      <c r="P263">
        <f>SUMIFS(FTE!Q$3:Q$45,FTE!$C$3:$C$45,$C263)</f>
        <v>352</v>
      </c>
      <c r="R263" s="19">
        <f ca="1">OFFSET(D263,,List!$D$2)</f>
        <v>355</v>
      </c>
      <c r="S263">
        <f>SUMIFS(FTE!$E$3:$E$45,FTE!$C$3:$C$45,$C263)</f>
        <v>381</v>
      </c>
    </row>
    <row r="264" spans="1:19" x14ac:dyDescent="0.25">
      <c r="A264" t="s">
        <v>20</v>
      </c>
      <c r="B264" s="41" t="s">
        <v>143</v>
      </c>
      <c r="C264" t="s">
        <v>80</v>
      </c>
      <c r="E264">
        <f>SUMIFS(FTE!F$3:F$45,FTE!$C$3:$C$45,$C264)</f>
        <v>452</v>
      </c>
      <c r="F264">
        <f>SUMIFS(FTE!G$3:G$45,FTE!$C$3:$C$45,$C264)</f>
        <v>460</v>
      </c>
      <c r="G264">
        <f>SUMIFS(FTE!H$3:H$45,FTE!$C$3:$C$45,$C264)</f>
        <v>455</v>
      </c>
      <c r="H264">
        <f>SUMIFS(FTE!I$3:I$45,FTE!$C$3:$C$45,$C264)</f>
        <v>468</v>
      </c>
      <c r="I264">
        <f>SUMIFS(FTE!J$3:J$45,FTE!$C$3:$C$45,$C264)</f>
        <v>444</v>
      </c>
      <c r="J264">
        <f>SUMIFS(FTE!K$3:K$45,FTE!$C$3:$C$45,$C264)</f>
        <v>450</v>
      </c>
      <c r="K264">
        <f>SUMIFS(FTE!L$3:L$45,FTE!$C$3:$C$45,$C264)</f>
        <v>453</v>
      </c>
      <c r="L264">
        <f>SUMIFS(FTE!M$3:M$45,FTE!$C$3:$C$45,$C264)</f>
        <v>446</v>
      </c>
      <c r="M264">
        <f>SUMIFS(FTE!N$3:N$45,FTE!$C$3:$C$45,$C264)</f>
        <v>456</v>
      </c>
      <c r="N264">
        <f>SUMIFS(FTE!O$3:O$45,FTE!$C$3:$C$45,$C264)</f>
        <v>450</v>
      </c>
      <c r="O264">
        <f>SUMIFS(FTE!P$3:P$45,FTE!$C$3:$C$45,$C264)</f>
        <v>463</v>
      </c>
      <c r="P264">
        <f>SUMIFS(FTE!Q$3:Q$45,FTE!$C$3:$C$45,$C264)</f>
        <v>444</v>
      </c>
      <c r="R264" s="19">
        <f ca="1">OFFSET(D264,,List!$D$2)</f>
        <v>450</v>
      </c>
      <c r="S264">
        <f>SUMIFS(FTE!$E$3:$E$45,FTE!$C$3:$C$45,$C264)</f>
        <v>441</v>
      </c>
    </row>
    <row r="265" spans="1:19" x14ac:dyDescent="0.25">
      <c r="A265" t="s">
        <v>20</v>
      </c>
      <c r="B265" s="41" t="s">
        <v>143</v>
      </c>
      <c r="C265" t="s">
        <v>78</v>
      </c>
      <c r="E265">
        <f>SUMIFS(FTE!F$3:F$45,FTE!$C$3:$C$45,$C265)</f>
        <v>443</v>
      </c>
      <c r="F265">
        <f>SUMIFS(FTE!G$3:G$45,FTE!$C$3:$C$45,$C265)</f>
        <v>440</v>
      </c>
      <c r="G265">
        <f>SUMIFS(FTE!H$3:H$45,FTE!$C$3:$C$45,$C265)</f>
        <v>455</v>
      </c>
      <c r="H265">
        <f>SUMIFS(FTE!I$3:I$45,FTE!$C$3:$C$45,$C265)</f>
        <v>450</v>
      </c>
      <c r="I265">
        <f>SUMIFS(FTE!J$3:J$45,FTE!$C$3:$C$45,$C265)</f>
        <v>460</v>
      </c>
      <c r="J265">
        <f>SUMIFS(FTE!K$3:K$45,FTE!$C$3:$C$45,$C265)</f>
        <v>435</v>
      </c>
      <c r="K265">
        <f>SUMIFS(FTE!L$3:L$45,FTE!$C$3:$C$45,$C265)</f>
        <v>432</v>
      </c>
      <c r="L265">
        <f>SUMIFS(FTE!M$3:M$45,FTE!$C$3:$C$45,$C265)</f>
        <v>446</v>
      </c>
      <c r="M265">
        <f>SUMIFS(FTE!N$3:N$45,FTE!$C$3:$C$45,$C265)</f>
        <v>440</v>
      </c>
      <c r="N265">
        <f>SUMIFS(FTE!O$3:O$45,FTE!$C$3:$C$45,$C265)</f>
        <v>453</v>
      </c>
      <c r="O265">
        <f>SUMIFS(FTE!P$3:P$45,FTE!$C$3:$C$45,$C265)</f>
        <v>442</v>
      </c>
      <c r="P265">
        <f>SUMIFS(FTE!Q$3:Q$45,FTE!$C$3:$C$45,$C265)</f>
        <v>448</v>
      </c>
      <c r="R265" s="19">
        <f ca="1">OFFSET(D265,,List!$D$2)</f>
        <v>453</v>
      </c>
      <c r="S265">
        <f>SUMIFS(FTE!$E$3:$E$45,FTE!$C$3:$C$45,$C265)</f>
        <v>444</v>
      </c>
    </row>
    <row r="266" spans="1:19" x14ac:dyDescent="0.25">
      <c r="C266" s="16" t="s">
        <v>15</v>
      </c>
      <c r="E266">
        <f t="shared" ref="E266:P266" si="98">SUM(E262:E265)</f>
        <v>1564</v>
      </c>
      <c r="F266">
        <f t="shared" si="98"/>
        <v>1583</v>
      </c>
      <c r="G266">
        <f t="shared" si="98"/>
        <v>1613</v>
      </c>
      <c r="H266">
        <f t="shared" si="98"/>
        <v>1605</v>
      </c>
      <c r="I266">
        <f t="shared" si="98"/>
        <v>1571</v>
      </c>
      <c r="J266">
        <f t="shared" si="98"/>
        <v>1548</v>
      </c>
      <c r="K266">
        <f t="shared" si="98"/>
        <v>1575</v>
      </c>
      <c r="L266">
        <f t="shared" si="98"/>
        <v>1635</v>
      </c>
      <c r="M266">
        <f t="shared" si="98"/>
        <v>1583</v>
      </c>
      <c r="N266">
        <f t="shared" si="98"/>
        <v>1608</v>
      </c>
      <c r="O266">
        <f t="shared" si="98"/>
        <v>1575</v>
      </c>
      <c r="P266">
        <f t="shared" si="98"/>
        <v>1571</v>
      </c>
      <c r="R266" s="19">
        <f ca="1">OFFSET(D266,,List!$D$2)</f>
        <v>1608</v>
      </c>
      <c r="S266" s="19">
        <f ca="1">OFFSET(E266,,List!$D$2)</f>
        <v>1575</v>
      </c>
    </row>
    <row r="267" spans="1:19" x14ac:dyDescent="0.25">
      <c r="C267" s="16" t="str">
        <f>List!R2</f>
        <v>Europe</v>
      </c>
      <c r="E267">
        <f>SUMIFS(FTE!F$3:F$45,FTE!$C$3:$C$45,$C267)</f>
        <v>443</v>
      </c>
      <c r="F267">
        <f>SUMIFS(FTE!G$3:G$45,FTE!$C$3:$C$45,$C267)</f>
        <v>440</v>
      </c>
      <c r="G267">
        <f>SUMIFS(FTE!H$3:H$45,FTE!$C$3:$C$45,$C267)</f>
        <v>455</v>
      </c>
      <c r="H267">
        <f>SUMIFS(FTE!I$3:I$45,FTE!$C$3:$C$45,$C267)</f>
        <v>450</v>
      </c>
      <c r="I267">
        <f>SUMIFS(FTE!J$3:J$45,FTE!$C$3:$C$45,$C267)</f>
        <v>460</v>
      </c>
      <c r="J267">
        <f>SUMIFS(FTE!K$3:K$45,FTE!$C$3:$C$45,$C267)</f>
        <v>435</v>
      </c>
      <c r="K267">
        <f>SUMIFS(FTE!L$3:L$45,FTE!$C$3:$C$45,$C267)</f>
        <v>432</v>
      </c>
      <c r="L267">
        <f>SUMIFS(FTE!M$3:M$45,FTE!$C$3:$C$45,$C267)</f>
        <v>446</v>
      </c>
      <c r="M267">
        <f>SUMIFS(FTE!N$3:N$45,FTE!$C$3:$C$45,$C267)</f>
        <v>440</v>
      </c>
      <c r="N267">
        <f>SUMIFS(FTE!O$3:O$45,FTE!$C$3:$C$45,$C267)</f>
        <v>453</v>
      </c>
      <c r="O267">
        <f>SUMIFS(FTE!P$3:P$45,FTE!$C$3:$C$45,$C267)</f>
        <v>442</v>
      </c>
      <c r="P267">
        <f>SUMIFS(FTE!Q$3:Q$45,FTE!$C$3:$C$45,$C267)</f>
        <v>448</v>
      </c>
      <c r="R267" s="19">
        <f ca="1">OFFSET(D267,,List!$D$2)</f>
        <v>453</v>
      </c>
      <c r="S267">
        <f>SUMIFS(FTE!$E$3:$E$45,FTE!$C$3:$C$45,$C267)</f>
        <v>444</v>
      </c>
    </row>
    <row r="270" spans="1:19" x14ac:dyDescent="0.25">
      <c r="A270" s="17" t="s">
        <v>41</v>
      </c>
      <c r="B270" s="20" t="s">
        <v>54</v>
      </c>
      <c r="C270" s="17" t="s">
        <v>55</v>
      </c>
      <c r="D270" s="17" t="s">
        <v>128</v>
      </c>
      <c r="E270" s="10" t="s">
        <v>22</v>
      </c>
      <c r="F270" s="10" t="s">
        <v>22</v>
      </c>
      <c r="G270" s="10" t="s">
        <v>23</v>
      </c>
      <c r="H270" s="10" t="s">
        <v>24</v>
      </c>
      <c r="I270" s="10" t="s">
        <v>25</v>
      </c>
      <c r="J270" s="10" t="s">
        <v>26</v>
      </c>
      <c r="K270" s="10" t="s">
        <v>27</v>
      </c>
      <c r="L270" s="10" t="s">
        <v>22</v>
      </c>
      <c r="M270" s="10" t="s">
        <v>28</v>
      </c>
      <c r="N270" s="10" t="s">
        <v>29</v>
      </c>
      <c r="O270" s="10" t="s">
        <v>23</v>
      </c>
      <c r="P270" s="10" t="s">
        <v>29</v>
      </c>
      <c r="Q270" s="10" t="s">
        <v>22</v>
      </c>
      <c r="R270" s="10" t="s">
        <v>15</v>
      </c>
      <c r="S270" s="12" t="s">
        <v>40</v>
      </c>
    </row>
    <row r="271" spans="1:19" x14ac:dyDescent="0.25">
      <c r="A271" s="16" t="s">
        <v>20</v>
      </c>
      <c r="B271" s="16" t="s">
        <v>39</v>
      </c>
      <c r="C271" s="16" t="str">
        <f>List!$R$2</f>
        <v>Europe</v>
      </c>
      <c r="D271" s="5" t="str">
        <f>List!S$2</f>
        <v>England</v>
      </c>
      <c r="E271">
        <f>SUMIFS(FTE!E$3:E$46,FTE!$D$3:$D$46,$D271)</f>
        <v>39</v>
      </c>
      <c r="F271">
        <f>SUMIFS(FTE!F$3:F$46,FTE!$D$3:$D$46,$D271)</f>
        <v>40</v>
      </c>
      <c r="G271">
        <f>SUMIFS(FTE!G$3:G$46,FTE!$D$3:$D$46,$D271)</f>
        <v>43</v>
      </c>
      <c r="H271">
        <f>SUMIFS(FTE!H$3:H$46,FTE!$D$3:$D$46,$D271)</f>
        <v>48</v>
      </c>
      <c r="I271">
        <f>SUMIFS(FTE!I$3:I$46,FTE!$D$3:$D$46,$D271)</f>
        <v>40</v>
      </c>
      <c r="J271">
        <f>SUMIFS(FTE!J$3:J$46,FTE!$D$3:$D$46,$D271)</f>
        <v>45</v>
      </c>
      <c r="K271">
        <f>SUMIFS(FTE!K$3:K$46,FTE!$D$3:$D$46,$D271)</f>
        <v>41</v>
      </c>
      <c r="L271">
        <f>SUMIFS(FTE!L$3:L$46,FTE!$D$3:$D$46,$D271)</f>
        <v>48</v>
      </c>
      <c r="M271">
        <f>SUMIFS(FTE!M$3:M$46,FTE!$D$3:$D$46,$D271)</f>
        <v>44</v>
      </c>
      <c r="N271">
        <f>SUMIFS(FTE!N$3:N$46,FTE!$D$3:$D$46,$D271)</f>
        <v>45</v>
      </c>
      <c r="O271">
        <f>SUMIFS(FTE!O$3:O$46,FTE!$D$3:$D$46,$D271)</f>
        <v>49</v>
      </c>
      <c r="P271">
        <f>SUMIFS(FTE!P$3:P$46,FTE!$D$3:$D$46,$D271)</f>
        <v>42</v>
      </c>
      <c r="Q271">
        <f>SUMIFS(FTE!Q$3:Q$46,FTE!$D$3:$D$46,$D271)</f>
        <v>42</v>
      </c>
      <c r="R271">
        <f t="shared" ref="R271:R281" si="99">SUM(F271:Q271)</f>
        <v>527</v>
      </c>
      <c r="S271">
        <f>SUMIFS(FTE!S$3:S$46,FTE!$D$3:$D$46,$D271)</f>
        <v>0</v>
      </c>
    </row>
    <row r="272" spans="1:19" x14ac:dyDescent="0.25">
      <c r="A272" s="16" t="s">
        <v>20</v>
      </c>
      <c r="B272" s="16" t="s">
        <v>39</v>
      </c>
      <c r="C272" s="16" t="str">
        <f>List!$R$2</f>
        <v>Europe</v>
      </c>
      <c r="D272" s="5" t="str">
        <f>List!S$3</f>
        <v>France</v>
      </c>
      <c r="E272">
        <f>SUMIFS(FTE!E$3:E$46,FTE!$D$3:$D$46,$D272)</f>
        <v>42</v>
      </c>
      <c r="F272">
        <f>SUMIFS(FTE!F$3:F$46,FTE!$D$3:$D$46,$D272)</f>
        <v>45</v>
      </c>
      <c r="G272">
        <f>SUMIFS(FTE!G$3:G$46,FTE!$D$3:$D$46,$D272)</f>
        <v>49</v>
      </c>
      <c r="H272">
        <f>SUMIFS(FTE!H$3:H$46,FTE!$D$3:$D$46,$D272)</f>
        <v>50</v>
      </c>
      <c r="I272">
        <f>SUMIFS(FTE!I$3:I$46,FTE!$D$3:$D$46,$D272)</f>
        <v>48</v>
      </c>
      <c r="J272">
        <f>SUMIFS(FTE!J$3:J$46,FTE!$D$3:$D$46,$D272)</f>
        <v>48</v>
      </c>
      <c r="K272">
        <f>SUMIFS(FTE!K$3:K$46,FTE!$D$3:$D$46,$D272)</f>
        <v>49</v>
      </c>
      <c r="L272">
        <f>SUMIFS(FTE!L$3:L$46,FTE!$D$3:$D$46,$D272)</f>
        <v>45</v>
      </c>
      <c r="M272">
        <f>SUMIFS(FTE!M$3:M$46,FTE!$D$3:$D$46,$D272)</f>
        <v>47</v>
      </c>
      <c r="N272">
        <f>SUMIFS(FTE!N$3:N$46,FTE!$D$3:$D$46,$D272)</f>
        <v>43</v>
      </c>
      <c r="O272">
        <f>SUMIFS(FTE!O$3:O$46,FTE!$D$3:$D$46,$D272)</f>
        <v>48</v>
      </c>
      <c r="P272">
        <f>SUMIFS(FTE!P$3:P$46,FTE!$D$3:$D$46,$D272)</f>
        <v>40</v>
      </c>
      <c r="Q272">
        <f>SUMIFS(FTE!Q$3:Q$46,FTE!$D$3:$D$46,$D272)</f>
        <v>44</v>
      </c>
      <c r="R272">
        <f t="shared" si="99"/>
        <v>556</v>
      </c>
      <c r="S272">
        <f>SUMIFS(FTE!S$3:S$46,FTE!$D$3:$D$46,$D272)</f>
        <v>0</v>
      </c>
    </row>
    <row r="273" spans="1:19" x14ac:dyDescent="0.25">
      <c r="A273" s="16" t="s">
        <v>20</v>
      </c>
      <c r="B273" s="16" t="s">
        <v>39</v>
      </c>
      <c r="C273" s="16" t="str">
        <f>List!$R$2</f>
        <v>Europe</v>
      </c>
      <c r="D273" s="5" t="str">
        <f>List!S$4</f>
        <v>Germany</v>
      </c>
      <c r="E273">
        <f>SUMIFS(FTE!E$3:E$46,FTE!$D$3:$D$46,$D273)</f>
        <v>50</v>
      </c>
      <c r="F273">
        <f>SUMIFS(FTE!F$3:F$46,FTE!$D$3:$D$46,$D273)</f>
        <v>50</v>
      </c>
      <c r="G273">
        <f>SUMIFS(FTE!G$3:G$46,FTE!$D$3:$D$46,$D273)</f>
        <v>50</v>
      </c>
      <c r="H273">
        <f>SUMIFS(FTE!H$3:H$46,FTE!$D$3:$D$46,$D273)</f>
        <v>40</v>
      </c>
      <c r="I273">
        <f>SUMIFS(FTE!I$3:I$46,FTE!$D$3:$D$46,$D273)</f>
        <v>41</v>
      </c>
      <c r="J273">
        <f>SUMIFS(FTE!J$3:J$46,FTE!$D$3:$D$46,$D273)</f>
        <v>48</v>
      </c>
      <c r="K273">
        <f>SUMIFS(FTE!K$3:K$46,FTE!$D$3:$D$46,$D273)</f>
        <v>40</v>
      </c>
      <c r="L273">
        <f>SUMIFS(FTE!L$3:L$46,FTE!$D$3:$D$46,$D273)</f>
        <v>43</v>
      </c>
      <c r="M273">
        <f>SUMIFS(FTE!M$3:M$46,FTE!$D$3:$D$46,$D273)</f>
        <v>47</v>
      </c>
      <c r="N273">
        <f>SUMIFS(FTE!N$3:N$46,FTE!$D$3:$D$46,$D273)</f>
        <v>44</v>
      </c>
      <c r="O273">
        <f>SUMIFS(FTE!O$3:O$46,FTE!$D$3:$D$46,$D273)</f>
        <v>43</v>
      </c>
      <c r="P273">
        <f>SUMIFS(FTE!P$3:P$46,FTE!$D$3:$D$46,$D273)</f>
        <v>40</v>
      </c>
      <c r="Q273">
        <f>SUMIFS(FTE!Q$3:Q$46,FTE!$D$3:$D$46,$D273)</f>
        <v>45</v>
      </c>
      <c r="R273">
        <f t="shared" si="99"/>
        <v>531</v>
      </c>
      <c r="S273">
        <f>SUMIFS(FTE!S$3:S$46,FTE!$D$3:$D$46,$D273)</f>
        <v>0</v>
      </c>
    </row>
    <row r="274" spans="1:19" x14ac:dyDescent="0.25">
      <c r="A274" s="16" t="s">
        <v>20</v>
      </c>
      <c r="B274" s="16" t="s">
        <v>39</v>
      </c>
      <c r="C274" s="16" t="str">
        <f>List!$R$2</f>
        <v>Europe</v>
      </c>
      <c r="D274" s="5" t="str">
        <f>List!S$5</f>
        <v>Greece</v>
      </c>
      <c r="E274">
        <f>SUMIFS(FTE!E$3:E$46,FTE!$D$3:$D$46,$D274)</f>
        <v>40</v>
      </c>
      <c r="F274">
        <f>SUMIFS(FTE!F$3:F$46,FTE!$D$3:$D$46,$D274)</f>
        <v>43</v>
      </c>
      <c r="G274">
        <f>SUMIFS(FTE!G$3:G$46,FTE!$D$3:$D$46,$D274)</f>
        <v>41</v>
      </c>
      <c r="H274">
        <f>SUMIFS(FTE!H$3:H$46,FTE!$D$3:$D$46,$D274)</f>
        <v>42</v>
      </c>
      <c r="I274">
        <f>SUMIFS(FTE!I$3:I$46,FTE!$D$3:$D$46,$D274)</f>
        <v>46</v>
      </c>
      <c r="J274">
        <f>SUMIFS(FTE!J$3:J$46,FTE!$D$3:$D$46,$D274)</f>
        <v>46</v>
      </c>
      <c r="K274">
        <f>SUMIFS(FTE!K$3:K$46,FTE!$D$3:$D$46,$D274)</f>
        <v>40</v>
      </c>
      <c r="L274">
        <f>SUMIFS(FTE!L$3:L$46,FTE!$D$3:$D$46,$D274)</f>
        <v>45</v>
      </c>
      <c r="M274">
        <f>SUMIFS(FTE!M$3:M$46,FTE!$D$3:$D$46,$D274)</f>
        <v>44</v>
      </c>
      <c r="N274">
        <f>SUMIFS(FTE!N$3:N$46,FTE!$D$3:$D$46,$D274)</f>
        <v>42</v>
      </c>
      <c r="O274">
        <f>SUMIFS(FTE!O$3:O$46,FTE!$D$3:$D$46,$D274)</f>
        <v>43</v>
      </c>
      <c r="P274">
        <f>SUMIFS(FTE!P$3:P$46,FTE!$D$3:$D$46,$D274)</f>
        <v>46</v>
      </c>
      <c r="Q274">
        <f>SUMIFS(FTE!Q$3:Q$46,FTE!$D$3:$D$46,$D274)</f>
        <v>43</v>
      </c>
      <c r="R274">
        <f t="shared" si="99"/>
        <v>521</v>
      </c>
      <c r="S274">
        <f>SUMIFS(FTE!S$3:S$46,FTE!$D$3:$D$46,$D274)</f>
        <v>0</v>
      </c>
    </row>
    <row r="275" spans="1:19" x14ac:dyDescent="0.25">
      <c r="A275" s="16" t="s">
        <v>20</v>
      </c>
      <c r="B275" s="16" t="s">
        <v>39</v>
      </c>
      <c r="C275" s="16" t="str">
        <f>List!$R$2</f>
        <v>Europe</v>
      </c>
      <c r="D275" s="5" t="str">
        <f>List!S$6</f>
        <v>Ireland</v>
      </c>
      <c r="E275">
        <f>SUMIFS(FTE!E$3:E$46,FTE!$D$3:$D$46,$D275)</f>
        <v>47</v>
      </c>
      <c r="F275">
        <f>SUMIFS(FTE!F$3:F$46,FTE!$D$3:$D$46,$D275)</f>
        <v>41</v>
      </c>
      <c r="G275">
        <f>SUMIFS(FTE!G$3:G$46,FTE!$D$3:$D$46,$D275)</f>
        <v>42</v>
      </c>
      <c r="H275">
        <f>SUMIFS(FTE!H$3:H$46,FTE!$D$3:$D$46,$D275)</f>
        <v>41</v>
      </c>
      <c r="I275">
        <f>SUMIFS(FTE!I$3:I$46,FTE!$D$3:$D$46,$D275)</f>
        <v>50</v>
      </c>
      <c r="J275">
        <f>SUMIFS(FTE!J$3:J$46,FTE!$D$3:$D$46,$D275)</f>
        <v>44</v>
      </c>
      <c r="K275">
        <f>SUMIFS(FTE!K$3:K$46,FTE!$D$3:$D$46,$D275)</f>
        <v>42</v>
      </c>
      <c r="L275">
        <f>SUMIFS(FTE!L$3:L$46,FTE!$D$3:$D$46,$D275)</f>
        <v>43</v>
      </c>
      <c r="M275">
        <f>SUMIFS(FTE!M$3:M$46,FTE!$D$3:$D$46,$D275)</f>
        <v>45</v>
      </c>
      <c r="N275">
        <f>SUMIFS(FTE!N$3:N$46,FTE!$D$3:$D$46,$D275)</f>
        <v>40</v>
      </c>
      <c r="O275">
        <f>SUMIFS(FTE!O$3:O$46,FTE!$D$3:$D$46,$D275)</f>
        <v>45</v>
      </c>
      <c r="P275">
        <f>SUMIFS(FTE!P$3:P$46,FTE!$D$3:$D$46,$D275)</f>
        <v>44</v>
      </c>
      <c r="Q275">
        <f>SUMIFS(FTE!Q$3:Q$46,FTE!$D$3:$D$46,$D275)</f>
        <v>41</v>
      </c>
      <c r="R275">
        <f t="shared" si="99"/>
        <v>518</v>
      </c>
      <c r="S275">
        <f>SUMIFS(FTE!S$3:S$46,FTE!$D$3:$D$46,$D275)</f>
        <v>0</v>
      </c>
    </row>
    <row r="276" spans="1:19" x14ac:dyDescent="0.25">
      <c r="A276" s="16" t="s">
        <v>20</v>
      </c>
      <c r="B276" s="16" t="s">
        <v>39</v>
      </c>
      <c r="C276" s="16" t="str">
        <f>List!$R$2</f>
        <v>Europe</v>
      </c>
      <c r="D276" s="5" t="str">
        <f>List!S$7</f>
        <v>Italy</v>
      </c>
      <c r="E276">
        <f>SUMIFS(FTE!E$3:E$46,FTE!$D$3:$D$46,$D276)</f>
        <v>42</v>
      </c>
      <c r="F276">
        <f>SUMIFS(FTE!F$3:F$46,FTE!$D$3:$D$46,$D276)</f>
        <v>48</v>
      </c>
      <c r="G276">
        <f>SUMIFS(FTE!G$3:G$46,FTE!$D$3:$D$46,$D276)</f>
        <v>45</v>
      </c>
      <c r="H276">
        <f>SUMIFS(FTE!H$3:H$46,FTE!$D$3:$D$46,$D276)</f>
        <v>49</v>
      </c>
      <c r="I276">
        <f>SUMIFS(FTE!I$3:I$46,FTE!$D$3:$D$46,$D276)</f>
        <v>43</v>
      </c>
      <c r="J276">
        <f>SUMIFS(FTE!J$3:J$46,FTE!$D$3:$D$46,$D276)</f>
        <v>41</v>
      </c>
      <c r="K276">
        <f>SUMIFS(FTE!K$3:K$46,FTE!$D$3:$D$46,$D276)</f>
        <v>48</v>
      </c>
      <c r="L276">
        <f>SUMIFS(FTE!L$3:L$46,FTE!$D$3:$D$46,$D276)</f>
        <v>42</v>
      </c>
      <c r="M276">
        <f>SUMIFS(FTE!M$3:M$46,FTE!$D$3:$D$46,$D276)</f>
        <v>40</v>
      </c>
      <c r="N276">
        <f>SUMIFS(FTE!N$3:N$46,FTE!$D$3:$D$46,$D276)</f>
        <v>46</v>
      </c>
      <c r="O276">
        <f>SUMIFS(FTE!O$3:O$46,FTE!$D$3:$D$46,$D276)</f>
        <v>50</v>
      </c>
      <c r="P276">
        <f>SUMIFS(FTE!P$3:P$46,FTE!$D$3:$D$46,$D276)</f>
        <v>45</v>
      </c>
      <c r="Q276">
        <f>SUMIFS(FTE!Q$3:Q$46,FTE!$D$3:$D$46,$D276)</f>
        <v>47</v>
      </c>
      <c r="R276">
        <f t="shared" si="99"/>
        <v>544</v>
      </c>
      <c r="S276">
        <f>SUMIFS(FTE!S$3:S$46,FTE!$D$3:$D$46,$D276)</f>
        <v>0</v>
      </c>
    </row>
    <row r="277" spans="1:19" x14ac:dyDescent="0.25">
      <c r="A277" s="16" t="s">
        <v>20</v>
      </c>
      <c r="B277" s="16" t="s">
        <v>39</v>
      </c>
      <c r="C277" s="16" t="str">
        <f>List!$R$2</f>
        <v>Europe</v>
      </c>
      <c r="D277" s="5" t="str">
        <f>List!S$8</f>
        <v>Portugal</v>
      </c>
      <c r="E277">
        <f>SUMIFS(FTE!E$3:E$46,FTE!$D$3:$D$46,$D277)</f>
        <v>47</v>
      </c>
      <c r="F277">
        <f>SUMIFS(FTE!F$3:F$46,FTE!$D$3:$D$46,$D277)</f>
        <v>41</v>
      </c>
      <c r="G277">
        <f>SUMIFS(FTE!G$3:G$46,FTE!$D$3:$D$46,$D277)</f>
        <v>42</v>
      </c>
      <c r="H277">
        <f>SUMIFS(FTE!H$3:H$46,FTE!$D$3:$D$46,$D277)</f>
        <v>42</v>
      </c>
      <c r="I277">
        <f>SUMIFS(FTE!I$3:I$46,FTE!$D$3:$D$46,$D277)</f>
        <v>41</v>
      </c>
      <c r="J277">
        <f>SUMIFS(FTE!J$3:J$46,FTE!$D$3:$D$46,$D277)</f>
        <v>50</v>
      </c>
      <c r="K277">
        <f>SUMIFS(FTE!K$3:K$46,FTE!$D$3:$D$46,$D277)</f>
        <v>43</v>
      </c>
      <c r="L277">
        <f>SUMIFS(FTE!L$3:L$46,FTE!$D$3:$D$46,$D277)</f>
        <v>41</v>
      </c>
      <c r="M277">
        <f>SUMIFS(FTE!M$3:M$46,FTE!$D$3:$D$46,$D277)</f>
        <v>44</v>
      </c>
      <c r="N277">
        <f>SUMIFS(FTE!N$3:N$46,FTE!$D$3:$D$46,$D277)</f>
        <v>42</v>
      </c>
      <c r="O277">
        <f>SUMIFS(FTE!O$3:O$46,FTE!$D$3:$D$46,$D277)</f>
        <v>40</v>
      </c>
      <c r="P277">
        <f>SUMIFS(FTE!P$3:P$46,FTE!$D$3:$D$46,$D277)</f>
        <v>49</v>
      </c>
      <c r="Q277">
        <f>SUMIFS(FTE!Q$3:Q$46,FTE!$D$3:$D$46,$D277)</f>
        <v>49</v>
      </c>
      <c r="R277">
        <f t="shared" si="99"/>
        <v>524</v>
      </c>
      <c r="S277">
        <f>SUMIFS(FTE!S$3:S$46,FTE!$D$3:$D$46,$D277)</f>
        <v>0</v>
      </c>
    </row>
    <row r="278" spans="1:19" x14ac:dyDescent="0.25">
      <c r="A278" s="16" t="s">
        <v>20</v>
      </c>
      <c r="B278" s="16" t="s">
        <v>39</v>
      </c>
      <c r="C278" s="16" t="str">
        <f>List!$R$2</f>
        <v>Europe</v>
      </c>
      <c r="D278" s="5" t="str">
        <f>List!S$9</f>
        <v>Scotland</v>
      </c>
      <c r="E278">
        <f>SUMIFS(FTE!E$3:E$46,FTE!$D$3:$D$46,$D278)</f>
        <v>41</v>
      </c>
      <c r="F278">
        <f>SUMIFS(FTE!F$3:F$46,FTE!$D$3:$D$46,$D278)</f>
        <v>44</v>
      </c>
      <c r="G278">
        <f>SUMIFS(FTE!G$3:G$46,FTE!$D$3:$D$46,$D278)</f>
        <v>40</v>
      </c>
      <c r="H278">
        <f>SUMIFS(FTE!H$3:H$46,FTE!$D$3:$D$46,$D278)</f>
        <v>50</v>
      </c>
      <c r="I278">
        <f>SUMIFS(FTE!I$3:I$46,FTE!$D$3:$D$46,$D278)</f>
        <v>50</v>
      </c>
      <c r="J278">
        <f>SUMIFS(FTE!J$3:J$46,FTE!$D$3:$D$46,$D278)</f>
        <v>43</v>
      </c>
      <c r="K278">
        <f>SUMIFS(FTE!K$3:K$46,FTE!$D$3:$D$46,$D278)</f>
        <v>43</v>
      </c>
      <c r="L278">
        <f>SUMIFS(FTE!L$3:L$46,FTE!$D$3:$D$46,$D278)</f>
        <v>40</v>
      </c>
      <c r="M278">
        <f>SUMIFS(FTE!M$3:M$46,FTE!$D$3:$D$46,$D278)</f>
        <v>48</v>
      </c>
      <c r="N278">
        <f>SUMIFS(FTE!N$3:N$46,FTE!$D$3:$D$46,$D278)</f>
        <v>46</v>
      </c>
      <c r="O278">
        <f>SUMIFS(FTE!O$3:O$46,FTE!$D$3:$D$46,$D278)</f>
        <v>42</v>
      </c>
      <c r="P278">
        <f>SUMIFS(FTE!P$3:P$46,FTE!$D$3:$D$46,$D278)</f>
        <v>49</v>
      </c>
      <c r="Q278">
        <f>SUMIFS(FTE!Q$3:Q$46,FTE!$D$3:$D$46,$D278)</f>
        <v>48</v>
      </c>
      <c r="R278">
        <f t="shared" si="99"/>
        <v>543</v>
      </c>
      <c r="S278">
        <f>SUMIFS(FTE!S$3:S$46,FTE!$D$3:$D$46,$D278)</f>
        <v>0</v>
      </c>
    </row>
    <row r="279" spans="1:19" x14ac:dyDescent="0.25">
      <c r="A279" s="16" t="s">
        <v>20</v>
      </c>
      <c r="B279" s="16" t="s">
        <v>39</v>
      </c>
      <c r="C279" s="16" t="str">
        <f>List!$R$2</f>
        <v>Europe</v>
      </c>
      <c r="D279" s="5" t="str">
        <f>List!S$10</f>
        <v>Spain</v>
      </c>
      <c r="E279">
        <f>SUMIFS(FTE!E$3:E$46,FTE!$D$3:$D$46,$D279)</f>
        <v>49</v>
      </c>
      <c r="F279">
        <f>SUMIFS(FTE!F$3:F$46,FTE!$D$3:$D$46,$D279)</f>
        <v>48</v>
      </c>
      <c r="G279">
        <f>SUMIFS(FTE!G$3:G$46,FTE!$D$3:$D$46,$D279)</f>
        <v>47</v>
      </c>
      <c r="H279">
        <f>SUMIFS(FTE!H$3:H$46,FTE!$D$3:$D$46,$D279)</f>
        <v>47</v>
      </c>
      <c r="I279">
        <f>SUMIFS(FTE!I$3:I$46,FTE!$D$3:$D$46,$D279)</f>
        <v>48</v>
      </c>
      <c r="J279">
        <f>SUMIFS(FTE!J$3:J$46,FTE!$D$3:$D$46,$D279)</f>
        <v>48</v>
      </c>
      <c r="K279">
        <f>SUMIFS(FTE!K$3:K$46,FTE!$D$3:$D$46,$D279)</f>
        <v>41</v>
      </c>
      <c r="L279">
        <f>SUMIFS(FTE!L$3:L$46,FTE!$D$3:$D$46,$D279)</f>
        <v>44</v>
      </c>
      <c r="M279">
        <f>SUMIFS(FTE!M$3:M$46,FTE!$D$3:$D$46,$D279)</f>
        <v>44</v>
      </c>
      <c r="N279">
        <f>SUMIFS(FTE!N$3:N$46,FTE!$D$3:$D$46,$D279)</f>
        <v>43</v>
      </c>
      <c r="O279">
        <f>SUMIFS(FTE!O$3:O$46,FTE!$D$3:$D$46,$D279)</f>
        <v>48</v>
      </c>
      <c r="P279">
        <f>SUMIFS(FTE!P$3:P$46,FTE!$D$3:$D$46,$D279)</f>
        <v>46</v>
      </c>
      <c r="Q279">
        <f>SUMIFS(FTE!Q$3:Q$46,FTE!$D$3:$D$46,$D279)</f>
        <v>48</v>
      </c>
      <c r="R279">
        <f t="shared" si="99"/>
        <v>552</v>
      </c>
      <c r="S279">
        <f>SUMIFS(FTE!S$3:S$46,FTE!$D$3:$D$46,$D279)</f>
        <v>0</v>
      </c>
    </row>
    <row r="280" spans="1:19" x14ac:dyDescent="0.25">
      <c r="A280" s="16" t="s">
        <v>20</v>
      </c>
      <c r="B280" s="16" t="s">
        <v>39</v>
      </c>
      <c r="C280" s="16" t="str">
        <f>List!$R$2</f>
        <v>Europe</v>
      </c>
      <c r="D280" s="5" t="str">
        <f>List!S$11</f>
        <v>Wales</v>
      </c>
      <c r="E280">
        <f>SUMIFS(FTE!E$3:E$46,FTE!$D$3:$D$46,$D280)</f>
        <v>47</v>
      </c>
      <c r="F280">
        <f>SUMIFS(FTE!F$3:F$46,FTE!$D$3:$D$46,$D280)</f>
        <v>43</v>
      </c>
      <c r="G280">
        <f>SUMIFS(FTE!G$3:G$46,FTE!$D$3:$D$46,$D280)</f>
        <v>41</v>
      </c>
      <c r="H280">
        <f>SUMIFS(FTE!H$3:H$46,FTE!$D$3:$D$46,$D280)</f>
        <v>46</v>
      </c>
      <c r="I280">
        <f>SUMIFS(FTE!I$3:I$46,FTE!$D$3:$D$46,$D280)</f>
        <v>43</v>
      </c>
      <c r="J280">
        <f>SUMIFS(FTE!J$3:J$46,FTE!$D$3:$D$46,$D280)</f>
        <v>47</v>
      </c>
      <c r="K280">
        <f>SUMIFS(FTE!K$3:K$46,FTE!$D$3:$D$46,$D280)</f>
        <v>48</v>
      </c>
      <c r="L280">
        <f>SUMIFS(FTE!L$3:L$46,FTE!$D$3:$D$46,$D280)</f>
        <v>41</v>
      </c>
      <c r="M280">
        <f>SUMIFS(FTE!M$3:M$46,FTE!$D$3:$D$46,$D280)</f>
        <v>43</v>
      </c>
      <c r="N280">
        <f>SUMIFS(FTE!N$3:N$46,FTE!$D$3:$D$46,$D280)</f>
        <v>49</v>
      </c>
      <c r="O280">
        <f>SUMIFS(FTE!O$3:O$46,FTE!$D$3:$D$46,$D280)</f>
        <v>45</v>
      </c>
      <c r="P280">
        <f>SUMIFS(FTE!P$3:P$46,FTE!$D$3:$D$46,$D280)</f>
        <v>41</v>
      </c>
      <c r="Q280">
        <f>SUMIFS(FTE!Q$3:Q$46,FTE!$D$3:$D$46,$D280)</f>
        <v>41</v>
      </c>
      <c r="R280">
        <f t="shared" si="99"/>
        <v>528</v>
      </c>
      <c r="S280">
        <f>SUMIFS(FTE!S$3:S$46,FTE!$D$3:$D$46,$D280)</f>
        <v>0</v>
      </c>
    </row>
    <row r="281" spans="1:19" x14ac:dyDescent="0.25">
      <c r="A281" s="16"/>
      <c r="B281" s="16"/>
      <c r="C281" t="s">
        <v>15</v>
      </c>
      <c r="E281">
        <f>SUM(E271:E280)</f>
        <v>444</v>
      </c>
      <c r="F281">
        <f>SUM(F271:F280)</f>
        <v>443</v>
      </c>
      <c r="G281">
        <f t="shared" ref="G281:S281" si="100">SUM(G271:G280)</f>
        <v>440</v>
      </c>
      <c r="H281">
        <f t="shared" si="100"/>
        <v>455</v>
      </c>
      <c r="I281">
        <f t="shared" si="100"/>
        <v>450</v>
      </c>
      <c r="J281">
        <f t="shared" si="100"/>
        <v>460</v>
      </c>
      <c r="K281">
        <f t="shared" si="100"/>
        <v>435</v>
      </c>
      <c r="L281">
        <f t="shared" si="100"/>
        <v>432</v>
      </c>
      <c r="M281">
        <f t="shared" si="100"/>
        <v>446</v>
      </c>
      <c r="N281">
        <f t="shared" si="100"/>
        <v>440</v>
      </c>
      <c r="O281">
        <f t="shared" si="100"/>
        <v>453</v>
      </c>
      <c r="P281">
        <f t="shared" si="100"/>
        <v>442</v>
      </c>
      <c r="Q281">
        <f t="shared" si="100"/>
        <v>448</v>
      </c>
      <c r="R281">
        <f t="shared" si="99"/>
        <v>5344</v>
      </c>
      <c r="S281">
        <f t="shared" si="100"/>
        <v>0</v>
      </c>
    </row>
    <row r="282" spans="1:19" x14ac:dyDescent="0.25">
      <c r="B282" s="16"/>
      <c r="C282" s="16" t="s">
        <v>104</v>
      </c>
      <c r="E282">
        <v>-1</v>
      </c>
      <c r="F282">
        <f>F281-E281</f>
        <v>-1</v>
      </c>
      <c r="G282">
        <f>G281-F281</f>
        <v>-3</v>
      </c>
      <c r="H282">
        <f>H281-G281</f>
        <v>15</v>
      </c>
      <c r="I282">
        <f>I281-H281</f>
        <v>-5</v>
      </c>
      <c r="J282">
        <f t="shared" ref="J282:Q282" si="101">J281-I281</f>
        <v>10</v>
      </c>
      <c r="K282">
        <f t="shared" si="101"/>
        <v>-25</v>
      </c>
      <c r="L282">
        <f t="shared" si="101"/>
        <v>-3</v>
      </c>
      <c r="M282">
        <f t="shared" si="101"/>
        <v>14</v>
      </c>
      <c r="N282">
        <f t="shared" si="101"/>
        <v>-6</v>
      </c>
      <c r="O282">
        <f t="shared" si="101"/>
        <v>13</v>
      </c>
      <c r="P282">
        <f t="shared" si="101"/>
        <v>-11</v>
      </c>
      <c r="Q282">
        <f t="shared" si="101"/>
        <v>6</v>
      </c>
      <c r="S282" s="30"/>
    </row>
    <row r="283" spans="1:19" x14ac:dyDescent="0.25">
      <c r="B283" s="16"/>
      <c r="R283" s="30"/>
    </row>
    <row r="284" spans="1:19" x14ac:dyDescent="0.25">
      <c r="B284" s="16"/>
      <c r="R284" s="30"/>
    </row>
    <row r="285" spans="1:19" x14ac:dyDescent="0.25">
      <c r="A285" s="17" t="s">
        <v>41</v>
      </c>
      <c r="B285" s="20" t="s">
        <v>54</v>
      </c>
      <c r="C285" s="17" t="s">
        <v>55</v>
      </c>
      <c r="D285" s="17" t="s">
        <v>128</v>
      </c>
      <c r="E285" s="10" t="s">
        <v>15</v>
      </c>
      <c r="F285" s="12" t="s">
        <v>140</v>
      </c>
      <c r="G285" s="10" t="s">
        <v>94</v>
      </c>
    </row>
    <row r="286" spans="1:19" x14ac:dyDescent="0.25">
      <c r="A286" t="s">
        <v>20</v>
      </c>
      <c r="B286" s="16" t="s">
        <v>149</v>
      </c>
      <c r="C286" t="str">
        <f>List!$R$2</f>
        <v>Europe</v>
      </c>
      <c r="D286" s="5" t="str">
        <f ca="1">INDEX(Other!$D$383:$D$425,MATCH(1,INDEX((Other!$C$383:$C$425=$C286)*(Other!$S$383:$S$425=$F286),0),0))</f>
        <v>Portugal</v>
      </c>
      <c r="E286" s="24">
        <f ca="1">SUMIFS(Other!$R$383:$R$425,Other!$D$383:$D$425,$D286)</f>
        <v>-1.6319900000000005E-2</v>
      </c>
      <c r="F286" s="16">
        <f>IF(List!$H$2=1,5,10)</f>
        <v>10</v>
      </c>
      <c r="G286" s="2">
        <v>0.33</v>
      </c>
      <c r="I286" s="2"/>
      <c r="J286" s="2"/>
      <c r="K286" s="2"/>
      <c r="L286" s="2"/>
      <c r="M286" s="2"/>
      <c r="N286" s="2"/>
      <c r="O286" s="2"/>
      <c r="P286" s="2"/>
    </row>
    <row r="287" spans="1:19" x14ac:dyDescent="0.25">
      <c r="A287" t="s">
        <v>20</v>
      </c>
      <c r="B287" s="16" t="s">
        <v>149</v>
      </c>
      <c r="C287" t="str">
        <f>List!$R$2</f>
        <v>Europe</v>
      </c>
      <c r="D287" s="5" t="str">
        <f ca="1">INDEX(Other!$D$383:$D$425,MATCH(1,INDEX((Other!$C$383:$C$425=$C287)*(Other!$S$383:$S$425=$F287),0),0))</f>
        <v>France</v>
      </c>
      <c r="E287" s="24">
        <f ca="1">SUMIFS(Other!$R$383:$R$425,Other!$D$383:$D$425,$D287)</f>
        <v>-8.2680000000000028E-3</v>
      </c>
      <c r="F287" s="16">
        <f>F286-1</f>
        <v>9</v>
      </c>
      <c r="G287" s="2">
        <v>0.33</v>
      </c>
      <c r="I287" s="2"/>
      <c r="J287" s="2"/>
      <c r="K287" s="2"/>
      <c r="L287" s="2"/>
      <c r="M287" s="2"/>
      <c r="N287" s="2"/>
      <c r="O287" s="2"/>
      <c r="P287" s="2"/>
      <c r="R287" s="2"/>
    </row>
    <row r="288" spans="1:19" x14ac:dyDescent="0.25">
      <c r="A288" t="s">
        <v>20</v>
      </c>
      <c r="B288" s="16" t="s">
        <v>149</v>
      </c>
      <c r="C288" t="str">
        <f>List!$R$2</f>
        <v>Europe</v>
      </c>
      <c r="D288" s="5" t="str">
        <f ca="1">INDEX(Other!$D$383:$D$425,MATCH(1,INDEX((Other!$C$383:$C$425=$C288)*(Other!$S$383:$S$425=$F288),0),0))</f>
        <v>Greece</v>
      </c>
      <c r="E288" s="24">
        <f ca="1">SUMIFS(Other!$R$383:$R$425,Other!$D$383:$D$425,$D288)</f>
        <v>6.7331999999999999E-3</v>
      </c>
      <c r="F288" s="16">
        <f t="shared" ref="F288:F290" si="102">F287-1</f>
        <v>8</v>
      </c>
      <c r="G288" s="2">
        <v>0.33</v>
      </c>
      <c r="I288" s="2"/>
      <c r="J288" s="2"/>
      <c r="K288" s="2"/>
      <c r="L288" s="2"/>
      <c r="M288" s="2"/>
      <c r="N288" s="2"/>
      <c r="O288" s="2"/>
      <c r="P288" s="2"/>
      <c r="R288" s="2"/>
    </row>
    <row r="289" spans="1:18" x14ac:dyDescent="0.25">
      <c r="A289" t="s">
        <v>20</v>
      </c>
      <c r="B289" s="16" t="s">
        <v>149</v>
      </c>
      <c r="C289" t="str">
        <f>List!$R$2</f>
        <v>Europe</v>
      </c>
      <c r="D289" s="5" t="str">
        <f ca="1">INDEX(Other!$D$383:$D$425,MATCH(1,INDEX((Other!$C$383:$C$425=$C289)*(Other!$S$383:$S$425=$F289),0),0))</f>
        <v>Germany</v>
      </c>
      <c r="E289" s="24">
        <f ca="1">SUMIFS(Other!$R$383:$R$425,Other!$D$383:$D$425,$D289)</f>
        <v>1.2860700000000003E-2</v>
      </c>
      <c r="F289" s="16">
        <f t="shared" si="102"/>
        <v>7</v>
      </c>
      <c r="I289" s="2"/>
      <c r="J289" s="2"/>
      <c r="K289" s="2"/>
      <c r="L289" s="2"/>
      <c r="M289" s="2"/>
      <c r="N289" s="2"/>
      <c r="O289" s="2"/>
      <c r="P289" s="2"/>
      <c r="R289" s="2"/>
    </row>
    <row r="290" spans="1:18" x14ac:dyDescent="0.25">
      <c r="A290" t="s">
        <v>20</v>
      </c>
      <c r="B290" s="16" t="s">
        <v>149</v>
      </c>
      <c r="C290" t="str">
        <f>List!$R$2</f>
        <v>Europe</v>
      </c>
      <c r="D290" s="5" t="str">
        <f ca="1">INDEX(Other!$D$383:$D$425,MATCH(1,INDEX((Other!$C$383:$C$425=$C290)*(Other!$S$383:$S$425=$F290),0),0))</f>
        <v>Ireland</v>
      </c>
      <c r="E290" s="24">
        <f ca="1">SUMIFS(Other!$R$383:$R$425,Other!$D$383:$D$425,$D290)</f>
        <v>1.8757299999999998E-2</v>
      </c>
      <c r="F290" s="16">
        <f t="shared" si="102"/>
        <v>6</v>
      </c>
      <c r="H290" s="2"/>
      <c r="I290" s="2"/>
      <c r="J290" s="2"/>
      <c r="K290" s="2"/>
      <c r="L290" s="2"/>
      <c r="M290" s="2"/>
      <c r="N290" s="2"/>
      <c r="O290" s="2"/>
      <c r="P290" s="2"/>
      <c r="R290" s="2"/>
    </row>
    <row r="291" spans="1:18" x14ac:dyDescent="0.25">
      <c r="D291"/>
      <c r="E291" s="2"/>
      <c r="F291" s="2"/>
      <c r="G291" s="2"/>
      <c r="H291" s="2"/>
      <c r="I291" s="2"/>
      <c r="J291" s="2"/>
      <c r="K291" s="2"/>
      <c r="L291" s="2"/>
      <c r="N291" s="2"/>
      <c r="O291" s="2"/>
      <c r="P291" s="2"/>
      <c r="R291" s="2"/>
    </row>
    <row r="292" spans="1:18" x14ac:dyDescent="0.25">
      <c r="D292"/>
      <c r="E292" s="2"/>
      <c r="F292" s="2"/>
      <c r="G292" s="2"/>
      <c r="H292" s="2"/>
      <c r="I292" s="2"/>
      <c r="J292" s="2"/>
      <c r="K292" s="2"/>
      <c r="L292" s="2"/>
      <c r="N292" s="2"/>
      <c r="O292" s="2"/>
      <c r="P292" s="2"/>
    </row>
    <row r="293" spans="1:18" x14ac:dyDescent="0.25">
      <c r="A293" s="20" t="s">
        <v>41</v>
      </c>
      <c r="B293" s="20" t="s">
        <v>54</v>
      </c>
      <c r="C293" s="17" t="s">
        <v>55</v>
      </c>
      <c r="D293" s="17" t="s">
        <v>128</v>
      </c>
      <c r="E293" s="10" t="s">
        <v>20</v>
      </c>
      <c r="F293" s="34" t="s">
        <v>66</v>
      </c>
      <c r="G293" s="33" t="s">
        <v>65</v>
      </c>
      <c r="H293" s="10" t="s">
        <v>64</v>
      </c>
      <c r="I293" s="10" t="s">
        <v>67</v>
      </c>
      <c r="J293" s="2"/>
      <c r="K293" s="2"/>
      <c r="L293" s="2"/>
      <c r="N293" s="2"/>
      <c r="O293" s="2"/>
      <c r="P293" s="2"/>
    </row>
    <row r="294" spans="1:18" x14ac:dyDescent="0.25">
      <c r="A294" t="s">
        <v>20</v>
      </c>
      <c r="B294" t="s">
        <v>142</v>
      </c>
      <c r="C294" t="str">
        <f>List!$R$2</f>
        <v>Europe</v>
      </c>
      <c r="D294" t="str">
        <f>List!S2</f>
        <v>England</v>
      </c>
      <c r="E294" s="4">
        <f>SUMIFS(Targ!D$2:D$481,Targ!$A$2:$A$481,$D294,Targ!$C$2:$C$481,List!$D$2)</f>
        <v>-0.27</v>
      </c>
      <c r="F294" s="4">
        <f>SUMIFS(Targ!E$2:E$481,Targ!$A$2:$A$481,$D294,Targ!$C$2:$C$481,List!$D$2)</f>
        <v>-0.27</v>
      </c>
      <c r="G294" s="4" t="e">
        <f>SUMIFS(Targ!F$2:F$481,Targ!$A$2:$A$481,$D294,Targ!$C$2:$C$481,List!$D$2)</f>
        <v>#N/A</v>
      </c>
      <c r="H294" s="4">
        <f>SUMIFS(Targ!G$2:G$481,Targ!$A$2:$A$481,$D294,Targ!$C$2:$C$481,List!$D$2)</f>
        <v>0.14000000000000001</v>
      </c>
      <c r="I294" s="4">
        <f>SUMIFS(Targ!H$2:H$481,Targ!$A$2:$A$481,$D294,Targ!$C$2:$C$481,List!$D$2)</f>
        <v>-0.5</v>
      </c>
      <c r="J294" s="2"/>
      <c r="K294" s="2"/>
      <c r="L294" s="2"/>
      <c r="M294" s="2"/>
      <c r="N294" s="2"/>
      <c r="O294" s="2"/>
      <c r="P294" s="2"/>
    </row>
    <row r="295" spans="1:18" x14ac:dyDescent="0.25">
      <c r="A295" t="s">
        <v>20</v>
      </c>
      <c r="B295" t="s">
        <v>142</v>
      </c>
      <c r="C295" t="str">
        <f>List!$R$2</f>
        <v>Europe</v>
      </c>
      <c r="D295" t="str">
        <f>List!S3</f>
        <v>France</v>
      </c>
      <c r="E295" s="4">
        <f>SUMIFS(Targ!D$2:D$481,Targ!$A$2:$A$481,$D295,Targ!$C$2:$C$481,List!$D$2)</f>
        <v>0.17</v>
      </c>
      <c r="F295" s="4" t="e">
        <f>SUMIFS(Targ!E$2:E$481,Targ!$A$2:$A$481,$D295,Targ!$C$2:$C$481,List!$D$2)</f>
        <v>#N/A</v>
      </c>
      <c r="G295" s="4">
        <f>SUMIFS(Targ!F$2:F$481,Targ!$A$2:$A$481,$D295,Targ!$C$2:$C$481,List!$D$2)</f>
        <v>0.17</v>
      </c>
      <c r="H295" s="4">
        <f>SUMIFS(Targ!G$2:G$481,Targ!$A$2:$A$481,$D295,Targ!$C$2:$C$481,List!$D$2)</f>
        <v>-0.23</v>
      </c>
      <c r="I295" s="4">
        <f>SUMIFS(Targ!H$2:H$481,Targ!$A$2:$A$481,$D295,Targ!$C$2:$C$481,List!$D$2)</f>
        <v>-0.5</v>
      </c>
      <c r="J295" s="2"/>
      <c r="K295" s="2"/>
      <c r="L295" s="2"/>
      <c r="M295" s="2"/>
      <c r="N295" s="2"/>
      <c r="O295" s="2"/>
      <c r="P295" s="2"/>
    </row>
    <row r="296" spans="1:18" x14ac:dyDescent="0.25">
      <c r="A296" t="s">
        <v>20</v>
      </c>
      <c r="B296" t="s">
        <v>142</v>
      </c>
      <c r="C296" t="str">
        <f>List!$R$2</f>
        <v>Europe</v>
      </c>
      <c r="D296" t="str">
        <f>List!S4</f>
        <v>Germany</v>
      </c>
      <c r="E296" s="4">
        <f>SUMIFS(Targ!D$2:D$481,Targ!$A$2:$A$481,$D296,Targ!$C$2:$C$481,List!$D$2)</f>
        <v>-0.11</v>
      </c>
      <c r="F296" s="4">
        <f>SUMIFS(Targ!E$2:E$481,Targ!$A$2:$A$481,$D296,Targ!$C$2:$C$481,List!$D$2)</f>
        <v>-0.11</v>
      </c>
      <c r="G296" s="4" t="e">
        <f>SUMIFS(Targ!F$2:F$481,Targ!$A$2:$A$481,$D296,Targ!$C$2:$C$481,List!$D$2)</f>
        <v>#N/A</v>
      </c>
      <c r="H296" s="4">
        <f>SUMIFS(Targ!G$2:G$481,Targ!$A$2:$A$481,$D296,Targ!$C$2:$C$481,List!$D$2)</f>
        <v>0.4</v>
      </c>
      <c r="I296" s="4">
        <f>SUMIFS(Targ!H$2:H$481,Targ!$A$2:$A$481,$D296,Targ!$C$2:$C$481,List!$D$2)</f>
        <v>-0.5</v>
      </c>
      <c r="J296" s="24"/>
      <c r="K296" s="2"/>
      <c r="L296" s="2"/>
      <c r="M296" s="2"/>
      <c r="N296" s="2"/>
      <c r="O296" s="2"/>
      <c r="P296" s="2"/>
    </row>
    <row r="297" spans="1:18" x14ac:dyDescent="0.25">
      <c r="A297" t="s">
        <v>20</v>
      </c>
      <c r="B297" t="s">
        <v>142</v>
      </c>
      <c r="C297" t="str">
        <f>List!$R$2</f>
        <v>Europe</v>
      </c>
      <c r="D297" t="str">
        <f>List!S5</f>
        <v>Greece</v>
      </c>
      <c r="E297" s="4">
        <f>SUMIFS(Targ!D$2:D$481,Targ!$A$2:$A$481,$D297,Targ!$C$2:$C$481,List!$D$2)</f>
        <v>-0.46</v>
      </c>
      <c r="F297" s="4">
        <f>SUMIFS(Targ!E$2:E$481,Targ!$A$2:$A$481,$D297,Targ!$C$2:$C$481,List!$D$2)</f>
        <v>-0.46</v>
      </c>
      <c r="G297" s="4" t="e">
        <f>SUMIFS(Targ!F$2:F$481,Targ!$A$2:$A$481,$D297,Targ!$C$2:$C$481,List!$D$2)</f>
        <v>#N/A</v>
      </c>
      <c r="H297" s="4">
        <f>SUMIFS(Targ!G$2:G$481,Targ!$A$2:$A$481,$D297,Targ!$C$2:$C$481,List!$D$2)</f>
        <v>0.37</v>
      </c>
      <c r="I297" s="4">
        <f>SUMIFS(Targ!H$2:H$481,Targ!$A$2:$A$481,$D297,Targ!$C$2:$C$481,List!$D$2)</f>
        <v>-0.5</v>
      </c>
      <c r="K297" s="2"/>
      <c r="L297" s="2"/>
      <c r="M297" s="2"/>
      <c r="N297" s="2"/>
      <c r="O297" s="2"/>
      <c r="P297" s="2"/>
    </row>
    <row r="298" spans="1:18" x14ac:dyDescent="0.25">
      <c r="A298" t="s">
        <v>20</v>
      </c>
      <c r="B298" t="s">
        <v>142</v>
      </c>
      <c r="C298" t="str">
        <f>List!$R$2</f>
        <v>Europe</v>
      </c>
      <c r="D298" t="str">
        <f>List!S6</f>
        <v>Ireland</v>
      </c>
      <c r="E298" s="4">
        <f>SUMIFS(Targ!D$2:D$481,Targ!$A$2:$A$481,$D298,Targ!$C$2:$C$481,List!$D$2)</f>
        <v>0.09</v>
      </c>
      <c r="F298" s="4">
        <f>SUMIFS(Targ!E$2:E$481,Targ!$A$2:$A$481,$D298,Targ!$C$2:$C$481,List!$D$2)</f>
        <v>0.09</v>
      </c>
      <c r="G298" s="4" t="e">
        <f>SUMIFS(Targ!F$2:F$481,Targ!$A$2:$A$481,$D298,Targ!$C$2:$C$481,List!$D$2)</f>
        <v>#N/A</v>
      </c>
      <c r="H298" s="4">
        <f>SUMIFS(Targ!G$2:G$481,Targ!$A$2:$A$481,$D298,Targ!$C$2:$C$481,List!$D$2)</f>
        <v>0.49</v>
      </c>
      <c r="I298" s="4">
        <f>SUMIFS(Targ!H$2:H$481,Targ!$A$2:$A$481,$D298,Targ!$C$2:$C$481,List!$D$2)</f>
        <v>-0.5</v>
      </c>
      <c r="K298" s="2"/>
      <c r="L298" s="2"/>
      <c r="M298" s="2"/>
      <c r="N298" s="2"/>
      <c r="O298" s="2"/>
      <c r="P298" s="2"/>
    </row>
    <row r="299" spans="1:18" x14ac:dyDescent="0.25">
      <c r="A299" t="s">
        <v>20</v>
      </c>
      <c r="B299" t="s">
        <v>142</v>
      </c>
      <c r="C299" t="str">
        <f>List!$R$2</f>
        <v>Europe</v>
      </c>
      <c r="D299" t="str">
        <f>List!S7</f>
        <v>Italy</v>
      </c>
      <c r="E299" s="4">
        <f>SUMIFS(Targ!D$2:D$481,Targ!$A$2:$A$481,$D299,Targ!$C$2:$C$481,List!$D$2)</f>
        <v>0.47</v>
      </c>
      <c r="F299" s="4" t="e">
        <f>SUMIFS(Targ!E$2:E$481,Targ!$A$2:$A$481,$D299,Targ!$C$2:$C$481,List!$D$2)</f>
        <v>#N/A</v>
      </c>
      <c r="G299" s="4">
        <f>SUMIFS(Targ!F$2:F$481,Targ!$A$2:$A$481,$D299,Targ!$C$2:$C$481,List!$D$2)</f>
        <v>0.47</v>
      </c>
      <c r="H299" s="4">
        <f>SUMIFS(Targ!G$2:G$481,Targ!$A$2:$A$481,$D299,Targ!$C$2:$C$481,List!$D$2)</f>
        <v>-0.19</v>
      </c>
      <c r="I299" s="4">
        <f>SUMIFS(Targ!H$2:H$481,Targ!$A$2:$A$481,$D299,Targ!$C$2:$C$481,List!$D$2)</f>
        <v>-0.5</v>
      </c>
      <c r="K299" s="2"/>
      <c r="L299" s="2"/>
      <c r="M299" s="2"/>
      <c r="N299" s="2"/>
      <c r="O299" s="2"/>
      <c r="P299" s="2"/>
    </row>
    <row r="300" spans="1:18" x14ac:dyDescent="0.25">
      <c r="A300" t="s">
        <v>20</v>
      </c>
      <c r="B300" t="s">
        <v>142</v>
      </c>
      <c r="C300" t="str">
        <f>List!$R$2</f>
        <v>Europe</v>
      </c>
      <c r="D300" t="str">
        <f>List!S8</f>
        <v>Portugal</v>
      </c>
      <c r="E300" s="4">
        <f>SUMIFS(Targ!D$2:D$481,Targ!$A$2:$A$481,$D300,Targ!$C$2:$C$481,List!$D$2)</f>
        <v>-0.45</v>
      </c>
      <c r="F300" s="4">
        <f>SUMIFS(Targ!E$2:E$481,Targ!$A$2:$A$481,$D300,Targ!$C$2:$C$481,List!$D$2)</f>
        <v>-0.45</v>
      </c>
      <c r="G300" s="4" t="e">
        <f>SUMIFS(Targ!F$2:F$481,Targ!$A$2:$A$481,$D300,Targ!$C$2:$C$481,List!$D$2)</f>
        <v>#N/A</v>
      </c>
      <c r="H300" s="4">
        <f>SUMIFS(Targ!G$2:G$481,Targ!$A$2:$A$481,$D300,Targ!$C$2:$C$481,List!$D$2)</f>
        <v>0.19</v>
      </c>
      <c r="I300" s="4">
        <f>SUMIFS(Targ!H$2:H$481,Targ!$A$2:$A$481,$D300,Targ!$C$2:$C$481,List!$D$2)</f>
        <v>-0.5</v>
      </c>
      <c r="K300" s="2"/>
      <c r="L300" s="2"/>
      <c r="M300" s="2"/>
      <c r="N300" s="2"/>
      <c r="O300" s="2"/>
      <c r="P300" s="2"/>
    </row>
    <row r="301" spans="1:18" x14ac:dyDescent="0.25">
      <c r="A301" t="s">
        <v>20</v>
      </c>
      <c r="B301" t="s">
        <v>142</v>
      </c>
      <c r="C301" t="str">
        <f>List!$R$2</f>
        <v>Europe</v>
      </c>
      <c r="D301" t="str">
        <f>List!S9</f>
        <v>Scotland</v>
      </c>
      <c r="E301" s="4">
        <f>SUMIFS(Targ!D$2:D$481,Targ!$A$2:$A$481,$D301,Targ!$C$2:$C$481,List!$D$2)</f>
        <v>0.08</v>
      </c>
      <c r="F301" s="4">
        <f>SUMIFS(Targ!E$2:E$481,Targ!$A$2:$A$481,$D301,Targ!$C$2:$C$481,List!$D$2)</f>
        <v>0.08</v>
      </c>
      <c r="G301" s="4" t="e">
        <f>SUMIFS(Targ!F$2:F$481,Targ!$A$2:$A$481,$D301,Targ!$C$2:$C$481,List!$D$2)</f>
        <v>#N/A</v>
      </c>
      <c r="H301" s="4">
        <f>SUMIFS(Targ!G$2:G$481,Targ!$A$2:$A$481,$D301,Targ!$C$2:$C$481,List!$D$2)</f>
        <v>0.36</v>
      </c>
      <c r="I301" s="4">
        <f>SUMIFS(Targ!H$2:H$481,Targ!$A$2:$A$481,$D301,Targ!$C$2:$C$481,List!$D$2)</f>
        <v>-0.5</v>
      </c>
      <c r="K301" s="2"/>
      <c r="L301" s="2"/>
      <c r="M301" s="2"/>
      <c r="N301" s="2"/>
      <c r="O301" s="2"/>
      <c r="P301" s="2"/>
    </row>
    <row r="302" spans="1:18" x14ac:dyDescent="0.25">
      <c r="A302" t="s">
        <v>20</v>
      </c>
      <c r="B302" t="s">
        <v>142</v>
      </c>
      <c r="C302" t="str">
        <f>List!$R$2</f>
        <v>Europe</v>
      </c>
      <c r="D302" t="str">
        <f>List!S10</f>
        <v>Spain</v>
      </c>
      <c r="E302" s="4">
        <f>SUMIFS(Targ!D$2:D$481,Targ!$A$2:$A$481,$D302,Targ!$C$2:$C$481,List!$D$2)</f>
        <v>0.24</v>
      </c>
      <c r="F302" s="4" t="e">
        <f>SUMIFS(Targ!E$2:E$481,Targ!$A$2:$A$481,$D302,Targ!$C$2:$C$481,List!$D$2)</f>
        <v>#N/A</v>
      </c>
      <c r="G302" s="4">
        <f>SUMIFS(Targ!F$2:F$481,Targ!$A$2:$A$481,$D302,Targ!$C$2:$C$481,List!$D$2)</f>
        <v>0.24</v>
      </c>
      <c r="H302" s="4">
        <f>SUMIFS(Targ!G$2:G$481,Targ!$A$2:$A$481,$D302,Targ!$C$2:$C$481,List!$D$2)</f>
        <v>-0.33</v>
      </c>
      <c r="I302" s="4">
        <f>SUMIFS(Targ!H$2:H$481,Targ!$A$2:$A$481,$D302,Targ!$C$2:$C$481,List!$D$2)</f>
        <v>-0.5</v>
      </c>
      <c r="K302" s="2"/>
      <c r="L302" s="2"/>
      <c r="M302" s="2"/>
      <c r="N302" s="2"/>
      <c r="O302" s="2"/>
      <c r="P302" s="2"/>
    </row>
    <row r="303" spans="1:18" x14ac:dyDescent="0.25">
      <c r="A303" t="s">
        <v>20</v>
      </c>
      <c r="B303" t="s">
        <v>142</v>
      </c>
      <c r="C303" t="str">
        <f>List!$R$2</f>
        <v>Europe</v>
      </c>
      <c r="D303" t="str">
        <f>List!S11</f>
        <v>Wales</v>
      </c>
      <c r="E303" s="4">
        <f>SUMIFS(Targ!D$2:D$481,Targ!$A$2:$A$481,$D303,Targ!$C$2:$C$481,List!$D$2)</f>
        <v>7.0000000000000007E-2</v>
      </c>
      <c r="F303" s="4">
        <f>SUMIFS(Targ!E$2:E$481,Targ!$A$2:$A$481,$D303,Targ!$C$2:$C$481,List!$D$2)</f>
        <v>7.0000000000000007E-2</v>
      </c>
      <c r="G303" s="4" t="e">
        <f>SUMIFS(Targ!F$2:F$481,Targ!$A$2:$A$481,$D303,Targ!$C$2:$C$481,List!$D$2)</f>
        <v>#N/A</v>
      </c>
      <c r="H303" s="4">
        <f>SUMIFS(Targ!G$2:G$481,Targ!$A$2:$A$481,$D303,Targ!$C$2:$C$481,List!$D$2)</f>
        <v>0.25</v>
      </c>
      <c r="I303" s="4">
        <f>SUMIFS(Targ!H$2:H$481,Targ!$A$2:$A$481,$D303,Targ!$C$2:$C$481,List!$D$2)</f>
        <v>-0.5</v>
      </c>
      <c r="K303" s="2"/>
      <c r="L303" s="2"/>
      <c r="M303" s="2"/>
      <c r="N303" s="2"/>
      <c r="O303" s="2"/>
      <c r="P303" s="2"/>
    </row>
    <row r="304" spans="1:18" x14ac:dyDescent="0.25">
      <c r="K304" s="2"/>
      <c r="L304" s="2"/>
      <c r="M304" s="2"/>
      <c r="N304" s="2"/>
      <c r="O304" s="2"/>
      <c r="P304" s="2"/>
    </row>
    <row r="306" spans="1:8" x14ac:dyDescent="0.25">
      <c r="A306" s="20" t="s">
        <v>41</v>
      </c>
      <c r="B306" s="20" t="s">
        <v>54</v>
      </c>
      <c r="C306" s="17" t="s">
        <v>55</v>
      </c>
      <c r="D306" s="17" t="s">
        <v>128</v>
      </c>
      <c r="E306" s="10" t="s">
        <v>19</v>
      </c>
      <c r="F306" s="10" t="s">
        <v>20</v>
      </c>
      <c r="G306" s="10" t="s">
        <v>104</v>
      </c>
    </row>
    <row r="307" spans="1:8" x14ac:dyDescent="0.25">
      <c r="A307" t="s">
        <v>20</v>
      </c>
      <c r="B307" t="s">
        <v>37</v>
      </c>
      <c r="C307" s="16" t="str">
        <f>List!$R$2</f>
        <v>Europe</v>
      </c>
      <c r="D307" t="str">
        <f>List!S2</f>
        <v>England</v>
      </c>
      <c r="E307" s="27">
        <f>SUMIFS(Stats!E$2:E$41,Stats!$B$2:$B$41,$B307,Stats!$D$2:$D$41,$D307)</f>
        <v>13</v>
      </c>
      <c r="F307" s="19">
        <f>SUMIFS(Stats!F$2:F$41,Stats!$B$2:$B$41,$B307,Stats!$D$2:$D$41,$D307)</f>
        <v>58</v>
      </c>
      <c r="G307" s="8">
        <f t="shared" ref="G307:G317" si="103">(F307-E307)/E307</f>
        <v>3.4615384615384617</v>
      </c>
    </row>
    <row r="308" spans="1:8" x14ac:dyDescent="0.25">
      <c r="A308" t="s">
        <v>20</v>
      </c>
      <c r="B308" t="s">
        <v>37</v>
      </c>
      <c r="C308" s="16" t="str">
        <f>List!$R$2</f>
        <v>Europe</v>
      </c>
      <c r="D308" t="str">
        <f>List!S3</f>
        <v>France</v>
      </c>
      <c r="E308" s="27">
        <f>SUMIFS(Stats!E$2:E$41,Stats!$B$2:$B$41,$B308,Stats!$D$2:$D$41,$D308)</f>
        <v>21</v>
      </c>
      <c r="F308" s="19">
        <f>SUMIFS(Stats!F$2:F$41,Stats!$B$2:$B$41,$B308,Stats!$D$2:$D$41,$D308)</f>
        <v>45</v>
      </c>
      <c r="G308" s="8">
        <f t="shared" si="103"/>
        <v>1.1428571428571428</v>
      </c>
    </row>
    <row r="309" spans="1:8" x14ac:dyDescent="0.25">
      <c r="A309" t="s">
        <v>20</v>
      </c>
      <c r="B309" t="s">
        <v>37</v>
      </c>
      <c r="C309" s="16" t="str">
        <f>List!$R$2</f>
        <v>Europe</v>
      </c>
      <c r="D309" t="str">
        <f>List!S4</f>
        <v>Germany</v>
      </c>
      <c r="E309" s="27">
        <f>SUMIFS(Stats!E$2:E$41,Stats!$B$2:$B$41,$B309,Stats!$D$2:$D$41,$D309)</f>
        <v>25</v>
      </c>
      <c r="F309" s="19">
        <f>SUMIFS(Stats!F$2:F$41,Stats!$B$2:$B$41,$B309,Stats!$D$2:$D$41,$D309)</f>
        <v>60</v>
      </c>
      <c r="G309" s="8">
        <f t="shared" si="103"/>
        <v>1.4</v>
      </c>
    </row>
    <row r="310" spans="1:8" x14ac:dyDescent="0.25">
      <c r="A310" t="s">
        <v>20</v>
      </c>
      <c r="B310" t="s">
        <v>37</v>
      </c>
      <c r="C310" s="16" t="str">
        <f>List!$R$2</f>
        <v>Europe</v>
      </c>
      <c r="D310" t="str">
        <f>List!S5</f>
        <v>Greece</v>
      </c>
      <c r="E310" s="27">
        <f>SUMIFS(Stats!E$2:E$41,Stats!$B$2:$B$41,$B310,Stats!$D$2:$D$41,$D310)</f>
        <v>6</v>
      </c>
      <c r="F310" s="19">
        <f>SUMIFS(Stats!F$2:F$41,Stats!$B$2:$B$41,$B310,Stats!$D$2:$D$41,$D310)</f>
        <v>50</v>
      </c>
      <c r="G310" s="8">
        <f t="shared" si="103"/>
        <v>7.333333333333333</v>
      </c>
    </row>
    <row r="311" spans="1:8" x14ac:dyDescent="0.25">
      <c r="A311" t="s">
        <v>20</v>
      </c>
      <c r="B311" t="s">
        <v>37</v>
      </c>
      <c r="C311" s="16" t="str">
        <f>List!$R$2</f>
        <v>Europe</v>
      </c>
      <c r="D311" t="str">
        <f>List!S6</f>
        <v>Ireland</v>
      </c>
      <c r="E311" s="27">
        <f>SUMIFS(Stats!E$2:E$41,Stats!$B$2:$B$41,$B311,Stats!$D$2:$D$41,$D311)</f>
        <v>5</v>
      </c>
      <c r="F311" s="19">
        <f>SUMIFS(Stats!F$2:F$41,Stats!$B$2:$B$41,$B311,Stats!$D$2:$D$41,$D311)</f>
        <v>54</v>
      </c>
      <c r="G311" s="8">
        <f t="shared" si="103"/>
        <v>9.8000000000000007</v>
      </c>
    </row>
    <row r="312" spans="1:8" x14ac:dyDescent="0.25">
      <c r="A312" t="s">
        <v>20</v>
      </c>
      <c r="B312" t="s">
        <v>37</v>
      </c>
      <c r="C312" s="16" t="str">
        <f>List!$R$2</f>
        <v>Europe</v>
      </c>
      <c r="D312" t="str">
        <f>List!S7</f>
        <v>Italy</v>
      </c>
      <c r="E312" s="27">
        <f>SUMIFS(Stats!E$2:E$41,Stats!$B$2:$B$41,$B312,Stats!$D$2:$D$41,$D312)</f>
        <v>6</v>
      </c>
      <c r="F312" s="19">
        <f>SUMIFS(Stats!F$2:F$41,Stats!$B$2:$B$41,$B312,Stats!$D$2:$D$41,$D312)</f>
        <v>30</v>
      </c>
      <c r="G312" s="8">
        <f t="shared" si="103"/>
        <v>4</v>
      </c>
    </row>
    <row r="313" spans="1:8" x14ac:dyDescent="0.25">
      <c r="A313" t="s">
        <v>20</v>
      </c>
      <c r="B313" t="s">
        <v>37</v>
      </c>
      <c r="C313" s="16" t="str">
        <f>List!$R$2</f>
        <v>Europe</v>
      </c>
      <c r="D313" t="str">
        <f>List!S8</f>
        <v>Portugal</v>
      </c>
      <c r="E313" s="27">
        <f>SUMIFS(Stats!E$2:E$41,Stats!$B$2:$B$41,$B313,Stats!$D$2:$D$41,$D313)</f>
        <v>15</v>
      </c>
      <c r="F313" s="19">
        <f>SUMIFS(Stats!F$2:F$41,Stats!$B$2:$B$41,$B313,Stats!$D$2:$D$41,$D313)</f>
        <v>26</v>
      </c>
      <c r="G313" s="8">
        <f t="shared" si="103"/>
        <v>0.73333333333333328</v>
      </c>
    </row>
    <row r="314" spans="1:8" x14ac:dyDescent="0.25">
      <c r="A314" t="s">
        <v>20</v>
      </c>
      <c r="B314" t="s">
        <v>37</v>
      </c>
      <c r="C314" s="16" t="str">
        <f>List!$R$2</f>
        <v>Europe</v>
      </c>
      <c r="D314" t="str">
        <f>List!S9</f>
        <v>Scotland</v>
      </c>
      <c r="E314" s="27">
        <f>SUMIFS(Stats!E$2:E$41,Stats!$B$2:$B$41,$B314,Stats!$D$2:$D$41,$D314)</f>
        <v>5</v>
      </c>
      <c r="F314" s="19">
        <f>SUMIFS(Stats!F$2:F$41,Stats!$B$2:$B$41,$B314,Stats!$D$2:$D$41,$D314)</f>
        <v>20</v>
      </c>
      <c r="G314" s="8">
        <f t="shared" si="103"/>
        <v>3</v>
      </c>
    </row>
    <row r="315" spans="1:8" x14ac:dyDescent="0.25">
      <c r="A315" t="s">
        <v>20</v>
      </c>
      <c r="B315" t="s">
        <v>37</v>
      </c>
      <c r="C315" s="16" t="str">
        <f>List!$R$2</f>
        <v>Europe</v>
      </c>
      <c r="D315" t="str">
        <f>List!S10</f>
        <v>Spain</v>
      </c>
      <c r="E315" s="27">
        <f>SUMIFS(Stats!E$2:E$41,Stats!$B$2:$B$41,$B315,Stats!$D$2:$D$41,$D315)</f>
        <v>19</v>
      </c>
      <c r="F315" s="19">
        <f>SUMIFS(Stats!F$2:F$41,Stats!$B$2:$B$41,$B315,Stats!$D$2:$D$41,$D315)</f>
        <v>23</v>
      </c>
      <c r="G315" s="8">
        <f t="shared" si="103"/>
        <v>0.21052631578947367</v>
      </c>
    </row>
    <row r="316" spans="1:8" x14ac:dyDescent="0.25">
      <c r="A316" t="s">
        <v>20</v>
      </c>
      <c r="B316" t="s">
        <v>37</v>
      </c>
      <c r="C316" s="16" t="str">
        <f>List!$R$2</f>
        <v>Europe</v>
      </c>
      <c r="D316" t="str">
        <f>List!S11</f>
        <v>Wales</v>
      </c>
      <c r="E316" s="27">
        <f>SUMIFS(Stats!E$2:E$41,Stats!$B$2:$B$41,$B316,Stats!$D$2:$D$41,$D316)</f>
        <v>6</v>
      </c>
      <c r="F316" s="19">
        <f>SUMIFS(Stats!F$2:F$41,Stats!$B$2:$B$41,$B316,Stats!$D$2:$D$41,$D316)</f>
        <v>4</v>
      </c>
      <c r="G316" s="8">
        <f t="shared" si="103"/>
        <v>-0.33333333333333331</v>
      </c>
      <c r="H316" s="26"/>
    </row>
    <row r="317" spans="1:8" x14ac:dyDescent="0.25">
      <c r="B317" t="s">
        <v>37</v>
      </c>
      <c r="D317" s="5" t="s">
        <v>15</v>
      </c>
      <c r="E317" s="18">
        <f>SUM(E307:E316)</f>
        <v>121</v>
      </c>
      <c r="F317" s="19">
        <f>SUM(F307:F316)</f>
        <v>370</v>
      </c>
      <c r="G317" s="8">
        <f t="shared" si="103"/>
        <v>2.0578512396694215</v>
      </c>
    </row>
    <row r="320" spans="1:8" x14ac:dyDescent="0.25">
      <c r="A320" s="17" t="s">
        <v>41</v>
      </c>
      <c r="B320" s="17" t="s">
        <v>54</v>
      </c>
      <c r="C320" s="17" t="s">
        <v>55</v>
      </c>
      <c r="D320" s="10" t="s">
        <v>19</v>
      </c>
      <c r="E320" s="10" t="s">
        <v>20</v>
      </c>
      <c r="F320" s="10" t="s">
        <v>21</v>
      </c>
    </row>
    <row r="321" spans="1:6" x14ac:dyDescent="0.25">
      <c r="A321" t="s">
        <v>20</v>
      </c>
      <c r="B321" s="16" t="s">
        <v>0</v>
      </c>
      <c r="C321" t="s">
        <v>79</v>
      </c>
      <c r="D321" s="51">
        <f ca="1">SUMIFS(Finances!$R$3:$R$178,Finances!$A$3:$A$178,D$320,Finances!$B$3:$B$178,$B321,Finances!$C$3:$C$178,$C321)</f>
        <v>171503977.09798202</v>
      </c>
      <c r="E321" s="51">
        <f ca="1">SUMIFS(Finances!$R$3:$R$178,Finances!$A$3:$A$178,E$320,Finances!$B$3:$B$178,$B321,Finances!$C$3:$C$178,$C321)</f>
        <v>183196068.21384004</v>
      </c>
      <c r="F321" s="8">
        <f ca="1">(E321-D321)/E321</f>
        <v>6.3822827803324586E-2</v>
      </c>
    </row>
    <row r="322" spans="1:6" x14ac:dyDescent="0.25">
      <c r="A322" t="s">
        <v>20</v>
      </c>
      <c r="B322" s="16" t="s">
        <v>0</v>
      </c>
      <c r="C322" t="s">
        <v>103</v>
      </c>
      <c r="D322" s="51">
        <f ca="1">SUMIFS(Finances!$R$3:$R$178,Finances!$A$3:$A$178,D$320,Finances!$B$3:$B$178,$B322,Finances!$C$3:$C$178,$C322)</f>
        <v>183688061.85600001</v>
      </c>
      <c r="E322" s="51">
        <f ca="1">SUMIFS(Finances!$R$3:$R$178,Finances!$A$3:$A$178,E$320,Finances!$B$3:$B$178,$B322,Finances!$C$3:$C$178,$C322)</f>
        <v>185987246.736</v>
      </c>
      <c r="F322" s="8">
        <f t="shared" ref="F322:F324" ca="1" si="104">(E322-D322)/E322</f>
        <v>1.2362056648236629E-2</v>
      </c>
    </row>
    <row r="323" spans="1:6" x14ac:dyDescent="0.25">
      <c r="A323" t="s">
        <v>20</v>
      </c>
      <c r="B323" s="16" t="s">
        <v>0</v>
      </c>
      <c r="C323" t="s">
        <v>80</v>
      </c>
      <c r="D323" s="51">
        <f ca="1">SUMIFS(Finances!$R$3:$R$178,Finances!$A$3:$A$178,D$320,Finances!$B$3:$B$178,$B323,Finances!$C$3:$C$178,$C323)</f>
        <v>177751111.23936</v>
      </c>
      <c r="E323" s="51">
        <f ca="1">SUMIFS(Finances!$R$3:$R$178,Finances!$A$3:$A$178,E$320,Finances!$B$3:$B$178,$B323,Finances!$C$3:$C$178,$C323)</f>
        <v>186961653.08400002</v>
      </c>
      <c r="F323" s="8">
        <f t="shared" ca="1" si="104"/>
        <v>4.9264336791576248E-2</v>
      </c>
    </row>
    <row r="324" spans="1:6" x14ac:dyDescent="0.25">
      <c r="A324" t="s">
        <v>20</v>
      </c>
      <c r="B324" s="16" t="s">
        <v>0</v>
      </c>
      <c r="C324" t="s">
        <v>78</v>
      </c>
      <c r="D324" s="51">
        <f ca="1">SUMIFS(Finances!$R$3:$R$178,Finances!$A$3:$A$178,D$320,Finances!$B$3:$B$178,$B324,Finances!$C$3:$C$178,$C324)</f>
        <v>167347459.72800002</v>
      </c>
      <c r="E324" s="51">
        <f ca="1">SUMIFS(Finances!$R$3:$R$178,Finances!$A$3:$A$178,E$320,Finances!$B$3:$B$178,$B324,Finances!$C$3:$C$178,$C324)</f>
        <v>164632777.59999999</v>
      </c>
      <c r="F324" s="8">
        <f t="shared" ca="1" si="104"/>
        <v>-1.6489317422535069E-2</v>
      </c>
    </row>
    <row r="325" spans="1:6" x14ac:dyDescent="0.25">
      <c r="A325" t="s">
        <v>20</v>
      </c>
      <c r="B325" s="16" t="s">
        <v>53</v>
      </c>
      <c r="C325" t="s">
        <v>79</v>
      </c>
      <c r="D325" s="51">
        <f ca="1">SUMIFS(Finances!$R$3:$R$178,Finances!$A$3:$A$178,D$320,Finances!$B$3:$B$178,$B325,Finances!$C$3:$C$178,$C325)</f>
        <v>63630818.701107904</v>
      </c>
      <c r="E325" s="51">
        <f ca="1">SUMIFS(Finances!$R$3:$R$178,Finances!$A$3:$A$178,E$320,Finances!$B$3:$B$178,$B325,Finances!$C$3:$C$178,$C325)</f>
        <v>69617018.957075</v>
      </c>
      <c r="F325" s="8">
        <f ca="1">(E325-D325)/E325</f>
        <v>8.5987598228791054E-2</v>
      </c>
    </row>
    <row r="326" spans="1:6" x14ac:dyDescent="0.25">
      <c r="A326" t="s">
        <v>20</v>
      </c>
      <c r="B326" s="16" t="s">
        <v>53</v>
      </c>
      <c r="C326" t="s">
        <v>103</v>
      </c>
      <c r="D326" s="51">
        <f ca="1">SUMIFS(Finances!$R$3:$R$178,Finances!$A$3:$A$178,D$320,Finances!$B$3:$B$178,$B326,Finances!$C$3:$C$178,$C326)</f>
        <v>62798245.775999993</v>
      </c>
      <c r="E326" s="51">
        <f ca="1">SUMIFS(Finances!$R$3:$R$178,Finances!$A$3:$A$178,E$320,Finances!$B$3:$B$178,$B326,Finances!$C$3:$C$178,$C326)</f>
        <v>69157270.026000008</v>
      </c>
      <c r="F326" s="8">
        <f t="shared" ref="F326:F332" ca="1" si="105">(E326-D326)/E326</f>
        <v>9.1950191897530217E-2</v>
      </c>
    </row>
    <row r="327" spans="1:6" x14ac:dyDescent="0.25">
      <c r="A327" t="s">
        <v>20</v>
      </c>
      <c r="B327" s="16" t="s">
        <v>53</v>
      </c>
      <c r="C327" t="s">
        <v>80</v>
      </c>
      <c r="D327" s="51">
        <f ca="1">SUMIFS(Finances!$R$3:$R$178,Finances!$A$3:$A$178,D$320,Finances!$B$3:$B$178,$B327,Finances!$C$3:$C$178,$C327)</f>
        <v>65848946.160259999</v>
      </c>
      <c r="E327" s="51">
        <f ca="1">SUMIFS(Finances!$R$3:$R$178,Finances!$A$3:$A$178,E$320,Finances!$B$3:$B$178,$B327,Finances!$C$3:$C$178,$C327)</f>
        <v>72035619.906500012</v>
      </c>
      <c r="F327" s="8">
        <f t="shared" ca="1" si="105"/>
        <v>8.5883535871144334E-2</v>
      </c>
    </row>
    <row r="328" spans="1:6" x14ac:dyDescent="0.25">
      <c r="A328" t="s">
        <v>20</v>
      </c>
      <c r="B328" s="16" t="s">
        <v>53</v>
      </c>
      <c r="C328" t="s">
        <v>78</v>
      </c>
      <c r="D328" s="51">
        <f ca="1">SUMIFS(Finances!$R$3:$R$178,Finances!$A$3:$A$178,D$320,Finances!$B$3:$B$178,$B328,Finances!$C$3:$C$178,$C328)</f>
        <v>63655297.397999994</v>
      </c>
      <c r="E328" s="51">
        <f ca="1">SUMIFS(Finances!$R$3:$R$178,Finances!$A$3:$A$178,E$320,Finances!$B$3:$B$178,$B328,Finances!$C$3:$C$178,$C328)</f>
        <v>63922082.600000001</v>
      </c>
      <c r="F328" s="8">
        <f t="shared" ca="1" si="105"/>
        <v>4.173599969660673E-3</v>
      </c>
    </row>
    <row r="329" spans="1:6" x14ac:dyDescent="0.25">
      <c r="A329" t="s">
        <v>20</v>
      </c>
      <c r="B329" s="16" t="s">
        <v>30</v>
      </c>
      <c r="C329" t="s">
        <v>79</v>
      </c>
      <c r="D329" s="51">
        <f ca="1">D321-D325</f>
        <v>107873158.39687411</v>
      </c>
      <c r="E329" s="51">
        <f ca="1">E321-E325</f>
        <v>113579049.25676504</v>
      </c>
      <c r="F329" s="8">
        <f t="shared" ca="1" si="105"/>
        <v>5.0237177518467971E-2</v>
      </c>
    </row>
    <row r="330" spans="1:6" x14ac:dyDescent="0.25">
      <c r="A330" t="s">
        <v>20</v>
      </c>
      <c r="B330" s="16" t="s">
        <v>30</v>
      </c>
      <c r="C330" t="s">
        <v>103</v>
      </c>
      <c r="D330" s="51">
        <f t="shared" ref="D330:E330" ca="1" si="106">D322-D326</f>
        <v>120889816.08000001</v>
      </c>
      <c r="E330" s="51">
        <f t="shared" ca="1" si="106"/>
        <v>116829976.70999999</v>
      </c>
      <c r="F330" s="8">
        <f t="shared" ca="1" si="105"/>
        <v>-3.4749980136326776E-2</v>
      </c>
    </row>
    <row r="331" spans="1:6" x14ac:dyDescent="0.25">
      <c r="A331" t="s">
        <v>20</v>
      </c>
      <c r="B331" s="16" t="s">
        <v>30</v>
      </c>
      <c r="C331" t="s">
        <v>80</v>
      </c>
      <c r="D331" s="51">
        <f t="shared" ref="D331:E331" ca="1" si="107">D323-D327</f>
        <v>111902165.07910001</v>
      </c>
      <c r="E331" s="51">
        <f t="shared" ca="1" si="107"/>
        <v>114926033.17750001</v>
      </c>
      <c r="F331" s="8">
        <f t="shared" ca="1" si="105"/>
        <v>2.6311428444847809E-2</v>
      </c>
    </row>
    <row r="332" spans="1:6" x14ac:dyDescent="0.25">
      <c r="A332" t="s">
        <v>20</v>
      </c>
      <c r="B332" s="16" t="s">
        <v>30</v>
      </c>
      <c r="C332" t="s">
        <v>78</v>
      </c>
      <c r="D332" s="51">
        <f t="shared" ref="D332:E332" ca="1" si="108">D324-D328</f>
        <v>103692162.33000001</v>
      </c>
      <c r="E332" s="51">
        <f t="shared" ca="1" si="108"/>
        <v>100710695</v>
      </c>
      <c r="F332" s="8">
        <f t="shared" ca="1" si="105"/>
        <v>-2.960427718227953E-2</v>
      </c>
    </row>
    <row r="333" spans="1:6" x14ac:dyDescent="0.25">
      <c r="A333" t="s">
        <v>20</v>
      </c>
      <c r="B333" s="16" t="str">
        <f>INDEX(List!$E$2:$E$4,List!$F$2)</f>
        <v>Revenue</v>
      </c>
      <c r="C333" t="s">
        <v>79</v>
      </c>
      <c r="D333" s="51">
        <f ca="1">SUMIFS(D$321:D$332,$B$321:$B$332,List!$F$3,$C$321:$C$332,$C333)</f>
        <v>171503977.09798202</v>
      </c>
      <c r="E333" s="51">
        <f ca="1">SUMIFS(E$321:E$332,$B$321:$B$332,List!$F$3,$C$321:$C$332,$C333)</f>
        <v>183196068.21384004</v>
      </c>
      <c r="F333" s="8">
        <f ca="1">(E333-D333)/E333</f>
        <v>6.3822827803324586E-2</v>
      </c>
    </row>
    <row r="334" spans="1:6" x14ac:dyDescent="0.25">
      <c r="A334" t="s">
        <v>20</v>
      </c>
      <c r="B334" s="16" t="str">
        <f>INDEX(List!$E$2:$E$4,List!$F$2)</f>
        <v>Revenue</v>
      </c>
      <c r="C334" t="s">
        <v>103</v>
      </c>
      <c r="D334" s="51">
        <f ca="1">SUMIFS(D$321:D$332,$B$321:$B$332,List!$F$3,$C$321:$C$332,$C334)</f>
        <v>183688061.85600001</v>
      </c>
      <c r="E334" s="51">
        <f ca="1">SUMIFS(E$321:E$332,$B$321:$B$332,List!$F$3,$C$321:$C$332,$C334)</f>
        <v>185987246.736</v>
      </c>
      <c r="F334" s="8">
        <f t="shared" ref="F334:F336" ca="1" si="109">(E334-D334)/E334</f>
        <v>1.2362056648236629E-2</v>
      </c>
    </row>
    <row r="335" spans="1:6" x14ac:dyDescent="0.25">
      <c r="A335" t="s">
        <v>20</v>
      </c>
      <c r="B335" s="16" t="str">
        <f>INDEX(List!$E$2:$E$4,List!$F$2)</f>
        <v>Revenue</v>
      </c>
      <c r="C335" t="s">
        <v>80</v>
      </c>
      <c r="D335" s="51">
        <f ca="1">SUMIFS(D$321:D$332,$B$321:$B$332,List!$F$3,$C$321:$C$332,$C335)</f>
        <v>177751111.23936</v>
      </c>
      <c r="E335" s="51">
        <f ca="1">SUMIFS(E$321:E$332,$B$321:$B$332,List!$F$3,$C$321:$C$332,$C335)</f>
        <v>186961653.08400002</v>
      </c>
      <c r="F335" s="8">
        <f t="shared" ca="1" si="109"/>
        <v>4.9264336791576248E-2</v>
      </c>
    </row>
    <row r="336" spans="1:6" x14ac:dyDescent="0.25">
      <c r="A336" t="s">
        <v>20</v>
      </c>
      <c r="B336" s="16" t="str">
        <f>INDEX(List!$E$2:$E$4,List!$F$2)</f>
        <v>Revenue</v>
      </c>
      <c r="C336" t="s">
        <v>78</v>
      </c>
      <c r="D336" s="51">
        <f ca="1">SUMIFS(D$321:D$332,$B$321:$B$332,List!$F$3,$C$321:$C$332,$C336)</f>
        <v>167347459.72800002</v>
      </c>
      <c r="E336" s="51">
        <f ca="1">SUMIFS(E$321:E$332,$B$321:$B$332,List!$F$3,$C$321:$C$332,$C336)</f>
        <v>164632777.59999999</v>
      </c>
      <c r="F336" s="8">
        <f t="shared" ca="1" si="109"/>
        <v>-1.6489317422535069E-2</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R78"/>
  <sheetViews>
    <sheetView zoomScaleNormal="100" workbookViewId="0">
      <selection activeCell="G17" sqref="G17"/>
    </sheetView>
  </sheetViews>
  <sheetFormatPr defaultRowHeight="15" x14ac:dyDescent="0.25"/>
  <cols>
    <col min="1" max="1" width="6.5703125" style="31" bestFit="1" customWidth="1"/>
    <col min="2" max="2" width="11.140625" style="31" bestFit="1" customWidth="1"/>
    <col min="3" max="3" width="7.28515625" style="31" bestFit="1" customWidth="1"/>
    <col min="4" max="4" width="9" style="31" bestFit="1" customWidth="1"/>
    <col min="5" max="16" width="11.7109375" style="31" customWidth="1"/>
    <col min="17" max="17" width="9.140625" style="31"/>
    <col min="18" max="18" width="14.28515625" style="31" bestFit="1" customWidth="1"/>
    <col min="19" max="20" width="9.140625" style="31"/>
    <col min="21" max="21" width="18" style="31" bestFit="1" customWidth="1"/>
    <col min="22" max="22" width="9.140625" style="31"/>
    <col min="23" max="23" width="13.28515625" style="31" bestFit="1" customWidth="1"/>
    <col min="24" max="16384" width="9.140625" style="31"/>
  </cols>
  <sheetData>
    <row r="1" spans="1:18" x14ac:dyDescent="0.25">
      <c r="E1" s="31">
        <v>1</v>
      </c>
      <c r="F1" s="31">
        <v>2</v>
      </c>
      <c r="G1" s="31">
        <v>3</v>
      </c>
      <c r="H1" s="31">
        <v>4</v>
      </c>
      <c r="I1" s="31">
        <v>5</v>
      </c>
      <c r="J1" s="31">
        <v>6</v>
      </c>
      <c r="K1" s="31">
        <v>7</v>
      </c>
      <c r="L1" s="31">
        <v>8</v>
      </c>
      <c r="M1" s="31">
        <v>9</v>
      </c>
      <c r="N1" s="31">
        <v>10</v>
      </c>
      <c r="O1" s="31">
        <v>11</v>
      </c>
      <c r="P1" s="31">
        <v>12</v>
      </c>
    </row>
    <row r="2" spans="1:18" x14ac:dyDescent="0.25">
      <c r="A2" s="31" t="s">
        <v>41</v>
      </c>
      <c r="B2" s="31" t="s">
        <v>54</v>
      </c>
      <c r="C2" s="31" t="s">
        <v>55</v>
      </c>
      <c r="D2" s="31" t="s">
        <v>128</v>
      </c>
      <c r="E2" s="64" t="s">
        <v>42</v>
      </c>
      <c r="F2" s="64" t="s">
        <v>43</v>
      </c>
      <c r="G2" s="64" t="s">
        <v>44</v>
      </c>
      <c r="H2" s="64" t="s">
        <v>45</v>
      </c>
      <c r="I2" s="64" t="s">
        <v>46</v>
      </c>
      <c r="J2" s="64" t="s">
        <v>47</v>
      </c>
      <c r="K2" s="64" t="s">
        <v>48</v>
      </c>
      <c r="L2" s="64" t="s">
        <v>49</v>
      </c>
      <c r="M2" s="64" t="s">
        <v>50</v>
      </c>
      <c r="N2" s="64" t="s">
        <v>51</v>
      </c>
      <c r="O2" s="64" t="s">
        <v>6</v>
      </c>
      <c r="P2" s="64" t="s">
        <v>52</v>
      </c>
      <c r="Q2" s="31" t="s">
        <v>15</v>
      </c>
      <c r="R2" s="31" t="s">
        <v>40</v>
      </c>
    </row>
    <row r="3" spans="1:18" x14ac:dyDescent="0.25">
      <c r="A3" s="31" t="s">
        <v>20</v>
      </c>
      <c r="B3" s="31" t="s">
        <v>0</v>
      </c>
      <c r="C3" s="31" t="s">
        <v>78</v>
      </c>
      <c r="D3" s="31" t="s">
        <v>105</v>
      </c>
      <c r="E3" s="58">
        <v>1689120</v>
      </c>
      <c r="F3" s="58">
        <v>1827120</v>
      </c>
      <c r="G3" s="58">
        <v>1805040</v>
      </c>
      <c r="H3" s="58">
        <v>1766400</v>
      </c>
      <c r="I3" s="58">
        <v>1628400</v>
      </c>
      <c r="J3" s="58">
        <v>1661520</v>
      </c>
      <c r="K3" s="58">
        <v>1529040</v>
      </c>
      <c r="L3" s="58">
        <v>1435200</v>
      </c>
      <c r="M3" s="58">
        <v>1435200</v>
      </c>
      <c r="N3" s="58">
        <v>1451760</v>
      </c>
      <c r="O3" s="58" t="e">
        <v>#N/A</v>
      </c>
      <c r="P3" s="58" t="e">
        <v>#N/A</v>
      </c>
      <c r="R3" s="58">
        <v>16228800</v>
      </c>
    </row>
    <row r="4" spans="1:18" x14ac:dyDescent="0.25">
      <c r="A4" s="31" t="s">
        <v>20</v>
      </c>
      <c r="B4" s="31" t="s">
        <v>0</v>
      </c>
      <c r="C4" s="31" t="s">
        <v>78</v>
      </c>
      <c r="D4" s="31" t="s">
        <v>86</v>
      </c>
      <c r="E4" s="58">
        <v>2020320</v>
      </c>
      <c r="F4" s="58">
        <v>2064480</v>
      </c>
      <c r="G4" s="58">
        <v>1147280</v>
      </c>
      <c r="H4" s="58">
        <v>1954080</v>
      </c>
      <c r="I4" s="58">
        <v>1976160</v>
      </c>
      <c r="J4" s="58">
        <v>2114160</v>
      </c>
      <c r="K4" s="58">
        <v>2070000</v>
      </c>
      <c r="L4" s="58">
        <v>1987200</v>
      </c>
      <c r="M4" s="58">
        <v>1909919.9999999995</v>
      </c>
      <c r="N4" s="58">
        <v>1832640</v>
      </c>
      <c r="O4" s="58" t="e">
        <v>#N/A</v>
      </c>
      <c r="P4" s="58" t="e">
        <v>#N/A</v>
      </c>
      <c r="R4" s="58">
        <v>19076240</v>
      </c>
    </row>
    <row r="5" spans="1:18" x14ac:dyDescent="0.25">
      <c r="A5" s="31" t="s">
        <v>20</v>
      </c>
      <c r="B5" s="31" t="s">
        <v>0</v>
      </c>
      <c r="C5" s="31" t="s">
        <v>78</v>
      </c>
      <c r="D5" s="31" t="s">
        <v>87</v>
      </c>
      <c r="E5" s="58">
        <v>1816080</v>
      </c>
      <c r="F5" s="58">
        <v>1887840.0000000002</v>
      </c>
      <c r="G5" s="58">
        <v>1343680</v>
      </c>
      <c r="H5" s="58">
        <v>1716720</v>
      </c>
      <c r="I5" s="58">
        <v>1832640</v>
      </c>
      <c r="J5" s="58">
        <v>1705680</v>
      </c>
      <c r="K5" s="58">
        <v>1738800</v>
      </c>
      <c r="L5" s="58">
        <v>1755360</v>
      </c>
      <c r="M5" s="58">
        <v>1705680</v>
      </c>
      <c r="N5" s="58">
        <v>1656000</v>
      </c>
      <c r="O5" s="58" t="e">
        <v>#N/A</v>
      </c>
      <c r="P5" s="58" t="e">
        <v>#N/A</v>
      </c>
      <c r="R5" s="58">
        <v>17158480</v>
      </c>
    </row>
    <row r="6" spans="1:18" x14ac:dyDescent="0.25">
      <c r="A6" s="31" t="s">
        <v>20</v>
      </c>
      <c r="B6" s="31" t="s">
        <v>0</v>
      </c>
      <c r="C6" s="31" t="s">
        <v>78</v>
      </c>
      <c r="D6" s="31" t="s">
        <v>111</v>
      </c>
      <c r="E6" s="58">
        <v>2633040</v>
      </c>
      <c r="F6" s="58">
        <v>2693760</v>
      </c>
      <c r="G6" s="58">
        <v>2726880</v>
      </c>
      <c r="H6" s="58">
        <v>2292480</v>
      </c>
      <c r="I6" s="58">
        <v>2179520</v>
      </c>
      <c r="J6" s="58">
        <v>2292480</v>
      </c>
      <c r="K6" s="58">
        <v>2676560</v>
      </c>
      <c r="L6" s="58">
        <v>2748960</v>
      </c>
      <c r="M6" s="58">
        <v>2748960</v>
      </c>
      <c r="N6" s="58">
        <v>2583360</v>
      </c>
      <c r="O6" s="58" t="e">
        <v>#N/A</v>
      </c>
      <c r="P6" s="58" t="e">
        <v>#N/A</v>
      </c>
      <c r="R6" s="58">
        <v>25576000</v>
      </c>
    </row>
    <row r="7" spans="1:18" x14ac:dyDescent="0.25">
      <c r="A7" s="31" t="s">
        <v>20</v>
      </c>
      <c r="B7" s="31" t="s">
        <v>0</v>
      </c>
      <c r="C7" s="31" t="s">
        <v>78</v>
      </c>
      <c r="D7" s="31" t="s">
        <v>108</v>
      </c>
      <c r="E7" s="58">
        <v>1782960</v>
      </c>
      <c r="F7" s="58">
        <v>1854720</v>
      </c>
      <c r="G7" s="58">
        <v>1865760</v>
      </c>
      <c r="H7" s="58">
        <v>1155360</v>
      </c>
      <c r="I7" s="58">
        <v>1805040</v>
      </c>
      <c r="J7" s="58">
        <v>1898879.9999999995</v>
      </c>
      <c r="K7" s="58">
        <v>2009280</v>
      </c>
      <c r="L7" s="58">
        <v>2152800</v>
      </c>
      <c r="M7" s="58">
        <v>1959600</v>
      </c>
      <c r="N7" s="58">
        <v>1959600</v>
      </c>
      <c r="O7" s="58" t="e">
        <v>#N/A</v>
      </c>
      <c r="P7" s="58" t="e">
        <v>#N/A</v>
      </c>
      <c r="R7" s="58">
        <v>18444000</v>
      </c>
    </row>
    <row r="8" spans="1:18" x14ac:dyDescent="0.25">
      <c r="A8" s="31" t="s">
        <v>20</v>
      </c>
      <c r="B8" s="31" t="s">
        <v>0</v>
      </c>
      <c r="C8" s="31" t="s">
        <v>78</v>
      </c>
      <c r="D8" s="31" t="s">
        <v>109</v>
      </c>
      <c r="E8" s="58">
        <v>949439.99999999977</v>
      </c>
      <c r="F8" s="58">
        <v>927360</v>
      </c>
      <c r="G8" s="58">
        <v>894240</v>
      </c>
      <c r="H8" s="58">
        <v>850080</v>
      </c>
      <c r="I8" s="58">
        <v>828000</v>
      </c>
      <c r="J8" s="58">
        <v>750720</v>
      </c>
      <c r="K8" s="58">
        <v>805920</v>
      </c>
      <c r="L8" s="58">
        <v>816960</v>
      </c>
      <c r="M8" s="58">
        <v>905280</v>
      </c>
      <c r="N8" s="58">
        <v>883200</v>
      </c>
      <c r="O8" s="58" t="e">
        <v>#N/A</v>
      </c>
      <c r="P8" s="58" t="e">
        <v>#N/A</v>
      </c>
      <c r="R8" s="58">
        <v>8611200</v>
      </c>
    </row>
    <row r="9" spans="1:18" x14ac:dyDescent="0.25">
      <c r="A9" s="31" t="s">
        <v>20</v>
      </c>
      <c r="B9" s="31" t="s">
        <v>0</v>
      </c>
      <c r="C9" s="31" t="s">
        <v>78</v>
      </c>
      <c r="D9" s="31" t="s">
        <v>112</v>
      </c>
      <c r="E9" s="58">
        <v>1489185.5999999999</v>
      </c>
      <c r="F9" s="58">
        <v>1548028.8</v>
      </c>
      <c r="G9" s="58">
        <v>1511817.5999999999</v>
      </c>
      <c r="H9" s="58">
        <v>1407710.4</v>
      </c>
      <c r="I9" s="58">
        <v>1502764.8</v>
      </c>
      <c r="J9" s="58">
        <v>1398657.5999999999</v>
      </c>
      <c r="K9" s="58">
        <v>1425816</v>
      </c>
      <c r="L9" s="58">
        <v>1439395.2</v>
      </c>
      <c r="M9" s="58">
        <v>1398657.5999999999</v>
      </c>
      <c r="N9" s="58">
        <v>1357920</v>
      </c>
      <c r="O9" s="58" t="e">
        <v>#N/A</v>
      </c>
      <c r="P9" s="58" t="e">
        <v>#N/A</v>
      </c>
      <c r="R9" s="58">
        <v>14479953.6</v>
      </c>
    </row>
    <row r="10" spans="1:18" x14ac:dyDescent="0.25">
      <c r="A10" s="31" t="s">
        <v>20</v>
      </c>
      <c r="B10" s="31" t="s">
        <v>0</v>
      </c>
      <c r="C10" s="31" t="s">
        <v>78</v>
      </c>
      <c r="D10" s="31" t="s">
        <v>106</v>
      </c>
      <c r="E10" s="58">
        <v>1286160</v>
      </c>
      <c r="F10" s="58">
        <v>1264080</v>
      </c>
      <c r="G10" s="58">
        <v>1230960</v>
      </c>
      <c r="H10" s="58">
        <v>1192320</v>
      </c>
      <c r="I10" s="58">
        <v>1242000</v>
      </c>
      <c r="J10" s="58">
        <v>1181280</v>
      </c>
      <c r="K10" s="58">
        <v>1059840</v>
      </c>
      <c r="L10" s="58">
        <v>999120</v>
      </c>
      <c r="M10" s="58">
        <v>927360</v>
      </c>
      <c r="N10" s="58">
        <v>1010160</v>
      </c>
      <c r="O10" s="58" t="e">
        <v>#N/A</v>
      </c>
      <c r="P10" s="58" t="e">
        <v>#N/A</v>
      </c>
      <c r="R10" s="58">
        <v>11393280</v>
      </c>
    </row>
    <row r="11" spans="1:18" x14ac:dyDescent="0.25">
      <c r="A11" s="31" t="s">
        <v>20</v>
      </c>
      <c r="B11" s="31" t="s">
        <v>0</v>
      </c>
      <c r="C11" s="31" t="s">
        <v>78</v>
      </c>
      <c r="D11" s="31" t="s">
        <v>110</v>
      </c>
      <c r="E11" s="58">
        <v>2870400</v>
      </c>
      <c r="F11" s="58">
        <v>921840</v>
      </c>
      <c r="G11" s="58">
        <v>2009280</v>
      </c>
      <c r="H11" s="58">
        <v>1841140.8</v>
      </c>
      <c r="I11" s="58">
        <v>1936857.5999999996</v>
      </c>
      <c r="J11" s="58">
        <v>2049465.6</v>
      </c>
      <c r="K11" s="58">
        <v>2969760</v>
      </c>
      <c r="L11" s="58">
        <v>3091200.0000000005</v>
      </c>
      <c r="M11" s="58">
        <v>3245760</v>
      </c>
      <c r="N11" s="58">
        <v>2920080</v>
      </c>
      <c r="O11" s="58" t="e">
        <v>#N/A</v>
      </c>
      <c r="P11" s="58" t="e">
        <v>#N/A</v>
      </c>
      <c r="R11" s="58">
        <v>23855784</v>
      </c>
    </row>
    <row r="12" spans="1:18" x14ac:dyDescent="0.25">
      <c r="A12" s="31" t="s">
        <v>20</v>
      </c>
      <c r="B12" s="31" t="s">
        <v>0</v>
      </c>
      <c r="C12" s="31" t="s">
        <v>78</v>
      </c>
      <c r="D12" s="31" t="s">
        <v>107</v>
      </c>
      <c r="E12" s="58">
        <v>1021200</v>
      </c>
      <c r="F12" s="58">
        <v>999120</v>
      </c>
      <c r="G12" s="58">
        <v>971520</v>
      </c>
      <c r="H12" s="58">
        <v>1021200</v>
      </c>
      <c r="I12" s="58">
        <v>1081920</v>
      </c>
      <c r="J12" s="58">
        <v>993600</v>
      </c>
      <c r="K12" s="58">
        <v>905280</v>
      </c>
      <c r="L12" s="58">
        <v>877680</v>
      </c>
      <c r="M12" s="58">
        <v>921840</v>
      </c>
      <c r="N12" s="58">
        <v>1015680</v>
      </c>
      <c r="O12" s="58" t="e">
        <v>#N/A</v>
      </c>
      <c r="P12" s="58" t="e">
        <v>#N/A</v>
      </c>
      <c r="R12" s="58">
        <v>9809040</v>
      </c>
    </row>
    <row r="13" spans="1:18" x14ac:dyDescent="0.25">
      <c r="A13" s="31" t="s">
        <v>20</v>
      </c>
      <c r="B13" s="31" t="s">
        <v>0</v>
      </c>
      <c r="C13" s="31" t="s">
        <v>78</v>
      </c>
      <c r="D13" s="31" t="s">
        <v>15</v>
      </c>
      <c r="E13" s="58">
        <f t="shared" ref="E13:P13" si="0">SUM(E3:E12)</f>
        <v>17557905.600000001</v>
      </c>
      <c r="F13" s="58">
        <f t="shared" si="0"/>
        <v>15988348.800000001</v>
      </c>
      <c r="G13" s="58">
        <f t="shared" si="0"/>
        <v>15506457.6</v>
      </c>
      <c r="H13" s="58">
        <f t="shared" si="0"/>
        <v>15197491.200000001</v>
      </c>
      <c r="I13" s="58">
        <f t="shared" si="0"/>
        <v>16013302.4</v>
      </c>
      <c r="J13" s="58">
        <f t="shared" si="0"/>
        <v>16046443.199999999</v>
      </c>
      <c r="K13" s="58">
        <f t="shared" si="0"/>
        <v>17190296</v>
      </c>
      <c r="L13" s="58">
        <f t="shared" si="0"/>
        <v>17303875.199999999</v>
      </c>
      <c r="M13" s="58">
        <f t="shared" si="0"/>
        <v>17158257.600000001</v>
      </c>
      <c r="N13" s="58">
        <f t="shared" si="0"/>
        <v>16670400</v>
      </c>
      <c r="O13" s="58" t="e">
        <f t="shared" si="0"/>
        <v>#N/A</v>
      </c>
      <c r="P13" s="58" t="e">
        <f t="shared" si="0"/>
        <v>#N/A</v>
      </c>
    </row>
    <row r="14" spans="1:18" x14ac:dyDescent="0.25">
      <c r="E14" s="58"/>
      <c r="F14" s="58"/>
      <c r="G14" s="58"/>
      <c r="H14" s="58"/>
      <c r="I14" s="58"/>
      <c r="J14" s="58"/>
      <c r="K14" s="58"/>
      <c r="L14" s="58"/>
      <c r="M14" s="58"/>
      <c r="N14" s="58"/>
      <c r="O14" s="58"/>
      <c r="P14" s="58"/>
    </row>
    <row r="15" spans="1:18" x14ac:dyDescent="0.25">
      <c r="A15" s="31" t="s">
        <v>41</v>
      </c>
      <c r="B15" s="31" t="s">
        <v>54</v>
      </c>
      <c r="C15" s="31" t="s">
        <v>55</v>
      </c>
      <c r="D15" s="31" t="s">
        <v>128</v>
      </c>
      <c r="E15" s="65" t="s">
        <v>42</v>
      </c>
      <c r="F15" s="65" t="s">
        <v>43</v>
      </c>
      <c r="G15" s="65" t="s">
        <v>44</v>
      </c>
      <c r="H15" s="65" t="s">
        <v>45</v>
      </c>
      <c r="I15" s="65" t="s">
        <v>46</v>
      </c>
      <c r="J15" s="65" t="s">
        <v>47</v>
      </c>
      <c r="K15" s="65" t="s">
        <v>48</v>
      </c>
      <c r="L15" s="65" t="s">
        <v>49</v>
      </c>
      <c r="M15" s="65" t="s">
        <v>50</v>
      </c>
      <c r="N15" s="65" t="s">
        <v>51</v>
      </c>
      <c r="O15" s="65" t="s">
        <v>6</v>
      </c>
      <c r="P15" s="65" t="s">
        <v>52</v>
      </c>
      <c r="Q15" s="64" t="s">
        <v>15</v>
      </c>
      <c r="R15" s="64" t="s">
        <v>40</v>
      </c>
    </row>
    <row r="16" spans="1:18" x14ac:dyDescent="0.25">
      <c r="A16" s="31" t="s">
        <v>19</v>
      </c>
      <c r="B16" s="31" t="s">
        <v>0</v>
      </c>
      <c r="C16" s="31" t="s">
        <v>78</v>
      </c>
      <c r="D16" s="31" t="s">
        <v>105</v>
      </c>
      <c r="E16" s="58">
        <v>1604664</v>
      </c>
      <c r="F16" s="58">
        <v>1735764</v>
      </c>
      <c r="G16" s="58">
        <v>1714788</v>
      </c>
      <c r="H16" s="58">
        <v>1678080</v>
      </c>
      <c r="I16" s="58">
        <v>1546980</v>
      </c>
      <c r="J16" s="58">
        <v>1578444</v>
      </c>
      <c r="K16" s="58">
        <v>1452588</v>
      </c>
      <c r="L16" s="58">
        <v>1363440</v>
      </c>
      <c r="M16" s="58">
        <v>1306032</v>
      </c>
      <c r="N16" s="58">
        <v>1321101.5999999999</v>
      </c>
      <c r="O16" s="58" t="e">
        <v>#N/A</v>
      </c>
      <c r="P16" s="58" t="e">
        <v>#N/A</v>
      </c>
      <c r="R16" s="58">
        <v>15301881.6</v>
      </c>
    </row>
    <row r="17" spans="1:18" x14ac:dyDescent="0.25">
      <c r="A17" s="31" t="s">
        <v>19</v>
      </c>
      <c r="B17" s="31" t="s">
        <v>0</v>
      </c>
      <c r="C17" s="31" t="s">
        <v>78</v>
      </c>
      <c r="D17" s="31" t="s">
        <v>86</v>
      </c>
      <c r="E17" s="58">
        <v>1919304</v>
      </c>
      <c r="F17" s="58">
        <v>1961256</v>
      </c>
      <c r="G17" s="58">
        <v>2039916</v>
      </c>
      <c r="H17" s="58">
        <v>1856376</v>
      </c>
      <c r="I17" s="58">
        <v>1877352</v>
      </c>
      <c r="J17" s="58">
        <v>2008452</v>
      </c>
      <c r="K17" s="58">
        <v>1966500</v>
      </c>
      <c r="L17" s="58">
        <v>1887840</v>
      </c>
      <c r="M17" s="58">
        <v>1538027.2</v>
      </c>
      <c r="N17" s="58">
        <v>1667702.4</v>
      </c>
      <c r="O17" s="58" t="e">
        <v>#N/A</v>
      </c>
      <c r="P17" s="58" t="e">
        <v>#N/A</v>
      </c>
      <c r="R17" s="58">
        <v>18722725.599999998</v>
      </c>
    </row>
    <row r="18" spans="1:18" x14ac:dyDescent="0.25">
      <c r="A18" s="31" t="s">
        <v>19</v>
      </c>
      <c r="B18" s="31" t="s">
        <v>0</v>
      </c>
      <c r="C18" s="31" t="s">
        <v>78</v>
      </c>
      <c r="D18" s="31" t="s">
        <v>87</v>
      </c>
      <c r="E18" s="58">
        <v>1997688.0000000002</v>
      </c>
      <c r="F18" s="58">
        <v>2076624.0000000005</v>
      </c>
      <c r="G18" s="58">
        <v>2028048.0000000002</v>
      </c>
      <c r="H18" s="58">
        <v>1888392.0000000002</v>
      </c>
      <c r="I18" s="58">
        <v>2015904.0000000002</v>
      </c>
      <c r="J18" s="58">
        <v>1876248.0000000002</v>
      </c>
      <c r="K18" s="58">
        <v>1912680.0000000002</v>
      </c>
      <c r="L18" s="58">
        <v>1597377.5999999999</v>
      </c>
      <c r="M18" s="58">
        <v>1552168.8</v>
      </c>
      <c r="N18" s="58">
        <v>1506960</v>
      </c>
      <c r="O18" s="58" t="e">
        <v>#N/A</v>
      </c>
      <c r="P18" s="58" t="e">
        <v>#N/A</v>
      </c>
      <c r="R18" s="58">
        <v>18452090.400000002</v>
      </c>
    </row>
    <row r="19" spans="1:18" x14ac:dyDescent="0.25">
      <c r="A19" s="31" t="s">
        <v>19</v>
      </c>
      <c r="B19" s="31" t="s">
        <v>0</v>
      </c>
      <c r="C19" s="31" t="s">
        <v>78</v>
      </c>
      <c r="D19" s="31" t="s">
        <v>111</v>
      </c>
      <c r="E19" s="58">
        <v>2501388</v>
      </c>
      <c r="F19" s="58">
        <v>2559072</v>
      </c>
      <c r="G19" s="58">
        <v>2590536</v>
      </c>
      <c r="H19" s="58">
        <v>2747856</v>
      </c>
      <c r="I19" s="58">
        <v>3020544</v>
      </c>
      <c r="J19" s="58">
        <v>2747856</v>
      </c>
      <c r="K19" s="58">
        <v>2637732</v>
      </c>
      <c r="L19" s="58">
        <v>2611512</v>
      </c>
      <c r="M19" s="58">
        <v>2501553.6</v>
      </c>
      <c r="N19" s="58">
        <v>2350857.6</v>
      </c>
      <c r="O19" s="58" t="e">
        <v>#N/A</v>
      </c>
      <c r="P19" s="58" t="e">
        <v>#N/A</v>
      </c>
      <c r="R19" s="58">
        <v>26268907.200000003</v>
      </c>
    </row>
    <row r="20" spans="1:18" x14ac:dyDescent="0.25">
      <c r="A20" s="31" t="s">
        <v>19</v>
      </c>
      <c r="B20" s="31" t="s">
        <v>0</v>
      </c>
      <c r="C20" s="31" t="s">
        <v>78</v>
      </c>
      <c r="D20" s="31" t="s">
        <v>108</v>
      </c>
      <c r="E20" s="58">
        <v>1693812</v>
      </c>
      <c r="F20" s="58">
        <v>1761984</v>
      </c>
      <c r="G20" s="58">
        <v>1772472</v>
      </c>
      <c r="H20" s="58">
        <v>1667592</v>
      </c>
      <c r="I20" s="58">
        <v>1714788</v>
      </c>
      <c r="J20" s="58">
        <v>1803935.9999999998</v>
      </c>
      <c r="K20" s="58">
        <v>1908816</v>
      </c>
      <c r="L20" s="58">
        <v>2045160</v>
      </c>
      <c r="M20" s="58">
        <v>1583236</v>
      </c>
      <c r="N20" s="58">
        <v>1783236</v>
      </c>
      <c r="O20" s="58" t="e">
        <v>#N/A</v>
      </c>
      <c r="P20" s="58" t="e">
        <v>#N/A</v>
      </c>
      <c r="R20" s="58">
        <v>17735032</v>
      </c>
    </row>
    <row r="21" spans="1:18" x14ac:dyDescent="0.25">
      <c r="A21" s="31" t="s">
        <v>19</v>
      </c>
      <c r="B21" s="31" t="s">
        <v>0</v>
      </c>
      <c r="C21" s="31" t="s">
        <v>78</v>
      </c>
      <c r="D21" s="31" t="s">
        <v>109</v>
      </c>
      <c r="E21" s="58">
        <v>916320</v>
      </c>
      <c r="F21" s="58">
        <v>828000</v>
      </c>
      <c r="G21" s="58">
        <v>750720</v>
      </c>
      <c r="H21" s="58">
        <v>673440</v>
      </c>
      <c r="I21" s="58">
        <v>607200</v>
      </c>
      <c r="J21" s="58">
        <v>540960</v>
      </c>
      <c r="K21" s="58">
        <v>485760</v>
      </c>
      <c r="L21" s="58">
        <v>441600</v>
      </c>
      <c r="M21" s="58">
        <v>397440</v>
      </c>
      <c r="N21" s="58">
        <v>353280</v>
      </c>
      <c r="O21" s="58" t="e">
        <v>#N/A</v>
      </c>
      <c r="P21" s="58" t="e">
        <v>#N/A</v>
      </c>
      <c r="R21" s="58">
        <v>5994720</v>
      </c>
    </row>
    <row r="22" spans="1:18" x14ac:dyDescent="0.25">
      <c r="A22" s="31" t="s">
        <v>19</v>
      </c>
      <c r="B22" s="31" t="s">
        <v>0</v>
      </c>
      <c r="C22" s="31" t="s">
        <v>78</v>
      </c>
      <c r="D22" s="31" t="s">
        <v>112</v>
      </c>
      <c r="E22" s="58">
        <v>1638104.16</v>
      </c>
      <c r="F22" s="58">
        <v>1702831.6800000004</v>
      </c>
      <c r="G22" s="58">
        <v>1662999.36</v>
      </c>
      <c r="H22" s="58">
        <v>1548481.4400000002</v>
      </c>
      <c r="I22" s="58">
        <v>1653041.28</v>
      </c>
      <c r="J22" s="58">
        <v>1538523.36</v>
      </c>
      <c r="K22" s="58">
        <v>1568397.5999999999</v>
      </c>
      <c r="L22" s="58">
        <v>1309849.6319999998</v>
      </c>
      <c r="M22" s="58">
        <v>1272778.416</v>
      </c>
      <c r="N22" s="58">
        <v>1235707.1999999997</v>
      </c>
      <c r="O22" s="58" t="e">
        <v>#N/A</v>
      </c>
      <c r="P22" s="58" t="e">
        <v>#N/A</v>
      </c>
      <c r="R22" s="58">
        <v>15130714.127999999</v>
      </c>
    </row>
    <row r="23" spans="1:18" x14ac:dyDescent="0.25">
      <c r="A23" s="31" t="s">
        <v>19</v>
      </c>
      <c r="B23" s="31" t="s">
        <v>0</v>
      </c>
      <c r="C23" s="31" t="s">
        <v>78</v>
      </c>
      <c r="D23" s="31" t="s">
        <v>106</v>
      </c>
      <c r="E23" s="58">
        <v>1221852</v>
      </c>
      <c r="F23" s="58">
        <v>1200876</v>
      </c>
      <c r="G23" s="58">
        <v>1169412</v>
      </c>
      <c r="H23" s="58">
        <v>1132704</v>
      </c>
      <c r="I23" s="58">
        <v>1179900</v>
      </c>
      <c r="J23" s="58">
        <v>1122216</v>
      </c>
      <c r="K23" s="58">
        <v>1006848</v>
      </c>
      <c r="L23" s="58">
        <v>949164</v>
      </c>
      <c r="M23" s="58">
        <v>843897.6</v>
      </c>
      <c r="N23" s="58">
        <v>919245.6</v>
      </c>
      <c r="O23" s="58" t="e">
        <v>#N/A</v>
      </c>
      <c r="P23" s="58" t="e">
        <v>#N/A</v>
      </c>
      <c r="R23" s="58">
        <v>10746115.199999999</v>
      </c>
    </row>
    <row r="24" spans="1:18" x14ac:dyDescent="0.25">
      <c r="A24" s="31" t="s">
        <v>19</v>
      </c>
      <c r="B24" s="31" t="s">
        <v>0</v>
      </c>
      <c r="C24" s="31" t="s">
        <v>78</v>
      </c>
      <c r="D24" s="31" t="s">
        <v>110</v>
      </c>
      <c r="E24" s="58">
        <v>3157440</v>
      </c>
      <c r="F24" s="58">
        <v>3175656</v>
      </c>
      <c r="G24" s="58">
        <v>3260664</v>
      </c>
      <c r="H24" s="58">
        <v>3029928</v>
      </c>
      <c r="I24" s="58">
        <v>3060288</v>
      </c>
      <c r="J24" s="58">
        <v>3219843.6</v>
      </c>
      <c r="K24" s="58">
        <v>3121217.76</v>
      </c>
      <c r="L24" s="58">
        <v>3248851.2000000007</v>
      </c>
      <c r="M24" s="58">
        <v>2411293.7599999998</v>
      </c>
      <c r="N24" s="58">
        <v>2069004.08</v>
      </c>
      <c r="O24" s="58" t="e">
        <v>#N/A</v>
      </c>
      <c r="P24" s="58" t="e">
        <v>#N/A</v>
      </c>
      <c r="R24" s="58">
        <v>29754186.399999999</v>
      </c>
    </row>
    <row r="25" spans="1:18" x14ac:dyDescent="0.25">
      <c r="A25" s="31" t="s">
        <v>19</v>
      </c>
      <c r="B25" s="31" t="s">
        <v>0</v>
      </c>
      <c r="C25" s="31" t="s">
        <v>78</v>
      </c>
      <c r="D25" s="31" t="s">
        <v>107</v>
      </c>
      <c r="E25" s="58">
        <v>970140</v>
      </c>
      <c r="F25" s="58">
        <v>949164</v>
      </c>
      <c r="G25" s="58">
        <v>922944</v>
      </c>
      <c r="H25" s="58">
        <v>970140</v>
      </c>
      <c r="I25" s="58">
        <v>1027824</v>
      </c>
      <c r="J25" s="58">
        <v>943920</v>
      </c>
      <c r="K25" s="58">
        <v>860016</v>
      </c>
      <c r="L25" s="58">
        <v>833796</v>
      </c>
      <c r="M25" s="58">
        <v>838874.4</v>
      </c>
      <c r="N25" s="58">
        <v>924268.79999999993</v>
      </c>
      <c r="O25" s="58" t="e">
        <v>#N/A</v>
      </c>
      <c r="P25" s="58" t="e">
        <v>#N/A</v>
      </c>
      <c r="R25" s="58">
        <v>9241087.2000000011</v>
      </c>
    </row>
    <row r="26" spans="1:18" x14ac:dyDescent="0.25">
      <c r="A26" s="31" t="s">
        <v>19</v>
      </c>
      <c r="B26" s="31" t="s">
        <v>0</v>
      </c>
      <c r="C26" s="31" t="s">
        <v>78</v>
      </c>
      <c r="D26" s="31" t="s">
        <v>15</v>
      </c>
      <c r="E26" s="58">
        <f t="shared" ref="E26:P26" si="1">SUM(E16:E25)</f>
        <v>17620712.16</v>
      </c>
      <c r="F26" s="58">
        <f t="shared" si="1"/>
        <v>17951227.68</v>
      </c>
      <c r="G26" s="58">
        <f t="shared" si="1"/>
        <v>17912499.359999999</v>
      </c>
      <c r="H26" s="58">
        <f t="shared" si="1"/>
        <v>17192989.439999998</v>
      </c>
      <c r="I26" s="58">
        <f t="shared" si="1"/>
        <v>17703821.280000001</v>
      </c>
      <c r="J26" s="58">
        <f t="shared" si="1"/>
        <v>17380398.960000001</v>
      </c>
      <c r="K26" s="58">
        <f t="shared" si="1"/>
        <v>16920555.359999999</v>
      </c>
      <c r="L26" s="58">
        <f t="shared" si="1"/>
        <v>16288590.432</v>
      </c>
      <c r="M26" s="58">
        <f t="shared" si="1"/>
        <v>14245301.775999999</v>
      </c>
      <c r="N26" s="58">
        <f t="shared" si="1"/>
        <v>14131363.279999999</v>
      </c>
      <c r="O26" s="58" t="e">
        <f t="shared" si="1"/>
        <v>#N/A</v>
      </c>
      <c r="P26" s="58" t="e">
        <f t="shared" si="1"/>
        <v>#N/A</v>
      </c>
      <c r="R26" s="58">
        <v>167347459.72799999</v>
      </c>
    </row>
    <row r="27" spans="1:18" x14ac:dyDescent="0.25">
      <c r="E27" s="58"/>
      <c r="F27" s="58"/>
      <c r="G27" s="58"/>
      <c r="H27" s="58"/>
      <c r="I27" s="58"/>
      <c r="J27" s="58"/>
      <c r="K27" s="58"/>
      <c r="L27" s="58"/>
      <c r="M27" s="58"/>
      <c r="N27" s="58"/>
      <c r="O27" s="58"/>
      <c r="P27" s="58"/>
    </row>
    <row r="28" spans="1:18" x14ac:dyDescent="0.25">
      <c r="A28" s="31" t="s">
        <v>41</v>
      </c>
      <c r="B28" s="31" t="s">
        <v>54</v>
      </c>
      <c r="C28" s="31" t="s">
        <v>55</v>
      </c>
      <c r="D28" s="31" t="s">
        <v>128</v>
      </c>
      <c r="E28" s="65" t="s">
        <v>22</v>
      </c>
      <c r="F28" s="65" t="s">
        <v>23</v>
      </c>
      <c r="G28" s="65" t="s">
        <v>24</v>
      </c>
      <c r="H28" s="65" t="s">
        <v>25</v>
      </c>
      <c r="I28" s="65" t="s">
        <v>26</v>
      </c>
      <c r="J28" s="65" t="s">
        <v>27</v>
      </c>
      <c r="K28" s="65" t="s">
        <v>22</v>
      </c>
      <c r="L28" s="65" t="s">
        <v>28</v>
      </c>
      <c r="M28" s="65" t="s">
        <v>29</v>
      </c>
      <c r="N28" s="65" t="s">
        <v>23</v>
      </c>
      <c r="O28" s="65" t="s">
        <v>29</v>
      </c>
      <c r="P28" s="65" t="s">
        <v>22</v>
      </c>
      <c r="Q28" s="64" t="s">
        <v>15</v>
      </c>
      <c r="R28" s="64" t="s">
        <v>40</v>
      </c>
    </row>
    <row r="29" spans="1:18" x14ac:dyDescent="0.25">
      <c r="A29" s="31" t="s">
        <v>20</v>
      </c>
      <c r="B29" s="31" t="s">
        <v>53</v>
      </c>
      <c r="C29" s="31" t="s">
        <v>78</v>
      </c>
      <c r="D29" s="31" t="s">
        <v>105</v>
      </c>
      <c r="E29" s="58">
        <v>633420</v>
      </c>
      <c r="F29" s="58">
        <v>685170</v>
      </c>
      <c r="G29" s="58">
        <v>676890</v>
      </c>
      <c r="H29" s="58">
        <v>662400</v>
      </c>
      <c r="I29" s="58">
        <v>610650</v>
      </c>
      <c r="J29" s="58">
        <v>623070</v>
      </c>
      <c r="K29" s="58">
        <v>573390</v>
      </c>
      <c r="L29" s="58">
        <v>538200</v>
      </c>
      <c r="M29" s="58">
        <v>538200</v>
      </c>
      <c r="N29" s="58">
        <v>544410</v>
      </c>
      <c r="O29" s="58" t="e">
        <v>#N/A</v>
      </c>
      <c r="P29" s="58" t="e">
        <v>#N/A</v>
      </c>
      <c r="R29" s="58">
        <v>6085800</v>
      </c>
    </row>
    <row r="30" spans="1:18" x14ac:dyDescent="0.25">
      <c r="A30" s="31" t="s">
        <v>20</v>
      </c>
      <c r="B30" s="31" t="s">
        <v>53</v>
      </c>
      <c r="C30" s="31" t="s">
        <v>78</v>
      </c>
      <c r="D30" s="31" t="s">
        <v>86</v>
      </c>
      <c r="E30" s="58">
        <v>757620</v>
      </c>
      <c r="F30" s="58">
        <v>774180</v>
      </c>
      <c r="G30" s="58">
        <v>405230</v>
      </c>
      <c r="H30" s="58">
        <v>732780</v>
      </c>
      <c r="I30" s="58">
        <v>741060</v>
      </c>
      <c r="J30" s="58">
        <v>792810</v>
      </c>
      <c r="K30" s="58">
        <v>776250</v>
      </c>
      <c r="L30" s="58">
        <v>445200</v>
      </c>
      <c r="M30" s="58">
        <v>416220</v>
      </c>
      <c r="N30" s="58">
        <v>687240</v>
      </c>
      <c r="O30" s="58" t="e">
        <v>#N/A</v>
      </c>
      <c r="P30" s="58" t="e">
        <v>#N/A</v>
      </c>
      <c r="R30" s="58">
        <v>6528590</v>
      </c>
    </row>
    <row r="31" spans="1:18" x14ac:dyDescent="0.25">
      <c r="A31" s="31" t="s">
        <v>20</v>
      </c>
      <c r="B31" s="31" t="s">
        <v>53</v>
      </c>
      <c r="C31" s="31" t="s">
        <v>78</v>
      </c>
      <c r="D31" s="31" t="s">
        <v>87</v>
      </c>
      <c r="E31" s="58">
        <v>681030</v>
      </c>
      <c r="F31" s="58">
        <v>707940.00000000012</v>
      </c>
      <c r="G31" s="58">
        <v>691380</v>
      </c>
      <c r="H31" s="58">
        <v>643770</v>
      </c>
      <c r="I31" s="58">
        <v>687240</v>
      </c>
      <c r="J31" s="58">
        <v>639630</v>
      </c>
      <c r="K31" s="58">
        <v>652050</v>
      </c>
      <c r="L31" s="58">
        <v>658260</v>
      </c>
      <c r="M31" s="58">
        <v>639630</v>
      </c>
      <c r="N31" s="58">
        <v>621000</v>
      </c>
      <c r="O31" s="58" t="e">
        <v>#N/A</v>
      </c>
      <c r="P31" s="58" t="e">
        <v>#N/A</v>
      </c>
      <c r="R31" s="58">
        <v>6621930</v>
      </c>
    </row>
    <row r="32" spans="1:18" x14ac:dyDescent="0.25">
      <c r="A32" s="31" t="s">
        <v>20</v>
      </c>
      <c r="B32" s="31" t="s">
        <v>53</v>
      </c>
      <c r="C32" s="31" t="s">
        <v>78</v>
      </c>
      <c r="D32" s="31" t="s">
        <v>111</v>
      </c>
      <c r="E32" s="58">
        <v>987390</v>
      </c>
      <c r="F32" s="58">
        <v>1010160</v>
      </c>
      <c r="G32" s="58">
        <v>1022580</v>
      </c>
      <c r="H32" s="58">
        <v>1084680</v>
      </c>
      <c r="I32" s="58">
        <v>1192320</v>
      </c>
      <c r="J32" s="58">
        <v>1084680</v>
      </c>
      <c r="K32" s="58">
        <v>1041210</v>
      </c>
      <c r="L32" s="58">
        <v>1030860</v>
      </c>
      <c r="M32" s="58">
        <v>1030860</v>
      </c>
      <c r="N32" s="58">
        <v>968760</v>
      </c>
      <c r="O32" s="58" t="e">
        <v>#N/A</v>
      </c>
      <c r="P32" s="58" t="e">
        <v>#N/A</v>
      </c>
      <c r="R32" s="58">
        <v>10453500</v>
      </c>
    </row>
    <row r="33" spans="1:18" x14ac:dyDescent="0.25">
      <c r="A33" s="31" t="s">
        <v>20</v>
      </c>
      <c r="B33" s="31" t="s">
        <v>53</v>
      </c>
      <c r="C33" s="31" t="s">
        <v>78</v>
      </c>
      <c r="D33" s="31" t="s">
        <v>108</v>
      </c>
      <c r="E33" s="58">
        <v>668610</v>
      </c>
      <c r="F33" s="58">
        <v>695520</v>
      </c>
      <c r="G33" s="58">
        <v>699660</v>
      </c>
      <c r="H33" s="58">
        <v>658260</v>
      </c>
      <c r="I33" s="58">
        <v>676890</v>
      </c>
      <c r="J33" s="58">
        <v>712079.99999999988</v>
      </c>
      <c r="K33" s="58">
        <v>753480</v>
      </c>
      <c r="L33" s="58">
        <v>807300</v>
      </c>
      <c r="M33" s="58">
        <v>734850</v>
      </c>
      <c r="N33" s="58">
        <v>734850</v>
      </c>
      <c r="O33" s="58" t="e">
        <v>#N/A</v>
      </c>
      <c r="P33" s="58" t="e">
        <v>#N/A</v>
      </c>
      <c r="R33" s="58">
        <v>7141500</v>
      </c>
    </row>
    <row r="34" spans="1:18" x14ac:dyDescent="0.25">
      <c r="A34" s="31" t="s">
        <v>20</v>
      </c>
      <c r="B34" s="31" t="s">
        <v>53</v>
      </c>
      <c r="C34" s="31" t="s">
        <v>78</v>
      </c>
      <c r="D34" s="31" t="s">
        <v>109</v>
      </c>
      <c r="E34" s="58">
        <v>356039.99999999994</v>
      </c>
      <c r="F34" s="58">
        <v>347760</v>
      </c>
      <c r="G34" s="58">
        <v>335340</v>
      </c>
      <c r="H34" s="58">
        <v>318780</v>
      </c>
      <c r="I34" s="58">
        <v>310500</v>
      </c>
      <c r="J34" s="58">
        <v>281520</v>
      </c>
      <c r="K34" s="58">
        <v>1302220</v>
      </c>
      <c r="L34" s="58">
        <v>306360</v>
      </c>
      <c r="M34" s="58">
        <v>339480</v>
      </c>
      <c r="N34" s="58">
        <v>331200</v>
      </c>
      <c r="O34" s="58" t="e">
        <v>#N/A</v>
      </c>
      <c r="P34" s="58" t="e">
        <v>#N/A</v>
      </c>
      <c r="R34" s="58">
        <v>4229200</v>
      </c>
    </row>
    <row r="35" spans="1:18" x14ac:dyDescent="0.25">
      <c r="A35" s="31" t="s">
        <v>20</v>
      </c>
      <c r="B35" s="31" t="s">
        <v>53</v>
      </c>
      <c r="C35" s="31" t="s">
        <v>78</v>
      </c>
      <c r="D35" s="31" t="s">
        <v>112</v>
      </c>
      <c r="E35" s="58">
        <v>558444.6</v>
      </c>
      <c r="F35" s="58">
        <v>580510.80000000005</v>
      </c>
      <c r="G35" s="58">
        <v>566931.6</v>
      </c>
      <c r="H35" s="58">
        <v>527891.4</v>
      </c>
      <c r="I35" s="58">
        <v>563536.80000000005</v>
      </c>
      <c r="J35" s="58">
        <v>524496.6</v>
      </c>
      <c r="K35" s="58">
        <v>534681</v>
      </c>
      <c r="L35" s="58">
        <v>539773.20000000007</v>
      </c>
      <c r="M35" s="58">
        <v>524496.6</v>
      </c>
      <c r="N35" s="58">
        <v>509220</v>
      </c>
      <c r="O35" s="58" t="e">
        <v>#N/A</v>
      </c>
      <c r="P35" s="58" t="e">
        <v>#N/A</v>
      </c>
      <c r="R35" s="58">
        <v>5429982.5999999996</v>
      </c>
    </row>
    <row r="36" spans="1:18" x14ac:dyDescent="0.25">
      <c r="A36" s="31" t="s">
        <v>20</v>
      </c>
      <c r="B36" s="31" t="s">
        <v>53</v>
      </c>
      <c r="C36" s="31" t="s">
        <v>78</v>
      </c>
      <c r="D36" s="31" t="s">
        <v>106</v>
      </c>
      <c r="E36" s="58">
        <v>482310</v>
      </c>
      <c r="F36" s="58">
        <v>474030</v>
      </c>
      <c r="G36" s="58">
        <v>461610</v>
      </c>
      <c r="H36" s="58">
        <v>447120</v>
      </c>
      <c r="I36" s="58">
        <v>465750</v>
      </c>
      <c r="J36" s="58">
        <v>442980</v>
      </c>
      <c r="K36" s="58">
        <v>397440</v>
      </c>
      <c r="L36" s="58">
        <v>374670</v>
      </c>
      <c r="M36" s="58">
        <v>347760</v>
      </c>
      <c r="N36" s="58">
        <v>378810</v>
      </c>
      <c r="O36" s="58" t="e">
        <v>#N/A</v>
      </c>
      <c r="P36" s="58" t="e">
        <v>#N/A</v>
      </c>
      <c r="R36" s="58">
        <v>4272480</v>
      </c>
    </row>
    <row r="37" spans="1:18" x14ac:dyDescent="0.25">
      <c r="A37" s="31" t="s">
        <v>20</v>
      </c>
      <c r="B37" s="31" t="s">
        <v>53</v>
      </c>
      <c r="C37" s="31" t="s">
        <v>78</v>
      </c>
      <c r="D37" s="31" t="s">
        <v>110</v>
      </c>
      <c r="E37" s="58">
        <v>476400</v>
      </c>
      <c r="F37" s="58">
        <v>1082610</v>
      </c>
      <c r="G37" s="58">
        <v>611590</v>
      </c>
      <c r="H37" s="58">
        <v>1032930</v>
      </c>
      <c r="I37" s="58">
        <v>1043280</v>
      </c>
      <c r="J37" s="58">
        <v>1148850</v>
      </c>
      <c r="K37" s="58">
        <v>1113660</v>
      </c>
      <c r="L37" s="58">
        <v>1159200.0000000002</v>
      </c>
      <c r="M37" s="58">
        <v>717160</v>
      </c>
      <c r="N37" s="58">
        <v>1095030</v>
      </c>
      <c r="O37" s="58" t="e">
        <v>#N/A</v>
      </c>
      <c r="P37" s="58" t="e">
        <v>#N/A</v>
      </c>
      <c r="R37" s="58">
        <v>9480710</v>
      </c>
    </row>
    <row r="38" spans="1:18" x14ac:dyDescent="0.25">
      <c r="A38" s="31" t="s">
        <v>20</v>
      </c>
      <c r="B38" s="31" t="s">
        <v>53</v>
      </c>
      <c r="C38" s="31" t="s">
        <v>78</v>
      </c>
      <c r="D38" s="31" t="s">
        <v>107</v>
      </c>
      <c r="E38" s="58">
        <v>382950</v>
      </c>
      <c r="F38" s="58">
        <v>374670</v>
      </c>
      <c r="G38" s="58">
        <v>364320</v>
      </c>
      <c r="H38" s="58">
        <v>382950</v>
      </c>
      <c r="I38" s="58">
        <v>405720</v>
      </c>
      <c r="J38" s="58">
        <v>372600</v>
      </c>
      <c r="K38" s="58">
        <v>339480</v>
      </c>
      <c r="L38" s="58">
        <v>329130</v>
      </c>
      <c r="M38" s="58">
        <v>345690</v>
      </c>
      <c r="N38" s="58">
        <v>380880</v>
      </c>
      <c r="O38" s="58" t="e">
        <v>#N/A</v>
      </c>
      <c r="P38" s="58" t="e">
        <v>#N/A</v>
      </c>
      <c r="R38" s="58">
        <v>3678390</v>
      </c>
    </row>
    <row r="39" spans="1:18" x14ac:dyDescent="0.25">
      <c r="A39" s="31" t="s">
        <v>20</v>
      </c>
      <c r="B39" s="31" t="s">
        <v>53</v>
      </c>
      <c r="C39" s="31" t="s">
        <v>78</v>
      </c>
      <c r="D39" s="31" t="s">
        <v>15</v>
      </c>
      <c r="E39" s="58">
        <f t="shared" ref="E39:P39" si="2">SUM(E29:E38)</f>
        <v>5984214.5999999996</v>
      </c>
      <c r="F39" s="58">
        <f t="shared" si="2"/>
        <v>6732550.7999999998</v>
      </c>
      <c r="G39" s="58">
        <f t="shared" si="2"/>
        <v>5835531.5999999996</v>
      </c>
      <c r="H39" s="58">
        <f t="shared" si="2"/>
        <v>6491561.4000000004</v>
      </c>
      <c r="I39" s="58">
        <f t="shared" si="2"/>
        <v>6696946.7999999998</v>
      </c>
      <c r="J39" s="58">
        <f t="shared" si="2"/>
        <v>6622716.5999999996</v>
      </c>
      <c r="K39" s="58">
        <f t="shared" si="2"/>
        <v>7483861</v>
      </c>
      <c r="L39" s="58">
        <f t="shared" si="2"/>
        <v>6188953.2000000002</v>
      </c>
      <c r="M39" s="58">
        <f t="shared" si="2"/>
        <v>5634346.5999999996</v>
      </c>
      <c r="N39" s="58">
        <f t="shared" si="2"/>
        <v>6251400</v>
      </c>
      <c r="O39" s="58" t="e">
        <f t="shared" si="2"/>
        <v>#N/A</v>
      </c>
      <c r="P39" s="58" t="e">
        <f t="shared" si="2"/>
        <v>#N/A</v>
      </c>
      <c r="R39" s="58">
        <v>63922082.600000001</v>
      </c>
    </row>
    <row r="40" spans="1:18" x14ac:dyDescent="0.25">
      <c r="E40" s="58"/>
      <c r="F40" s="58"/>
      <c r="G40" s="58"/>
      <c r="H40" s="58"/>
      <c r="I40" s="58"/>
      <c r="J40" s="58"/>
      <c r="K40" s="58"/>
      <c r="L40" s="58"/>
      <c r="M40" s="58"/>
      <c r="N40" s="58"/>
      <c r="O40" s="58"/>
      <c r="P40" s="58"/>
    </row>
    <row r="41" spans="1:18" x14ac:dyDescent="0.25">
      <c r="A41" s="31" t="s">
        <v>41</v>
      </c>
      <c r="B41" s="31" t="s">
        <v>54</v>
      </c>
      <c r="C41" s="31" t="s">
        <v>55</v>
      </c>
      <c r="D41" s="31" t="s">
        <v>128</v>
      </c>
      <c r="E41" s="65" t="s">
        <v>42</v>
      </c>
      <c r="F41" s="65" t="s">
        <v>43</v>
      </c>
      <c r="G41" s="65" t="s">
        <v>44</v>
      </c>
      <c r="H41" s="65" t="s">
        <v>45</v>
      </c>
      <c r="I41" s="65" t="s">
        <v>46</v>
      </c>
      <c r="J41" s="65" t="s">
        <v>47</v>
      </c>
      <c r="K41" s="65" t="s">
        <v>48</v>
      </c>
      <c r="L41" s="65" t="s">
        <v>49</v>
      </c>
      <c r="M41" s="65" t="s">
        <v>50</v>
      </c>
      <c r="N41" s="65" t="s">
        <v>51</v>
      </c>
      <c r="O41" s="65" t="s">
        <v>6</v>
      </c>
      <c r="P41" s="65" t="s">
        <v>52</v>
      </c>
      <c r="Q41" s="64" t="s">
        <v>15</v>
      </c>
      <c r="R41" s="64" t="s">
        <v>40</v>
      </c>
    </row>
    <row r="42" spans="1:18" x14ac:dyDescent="0.25">
      <c r="A42" s="31" t="s">
        <v>19</v>
      </c>
      <c r="B42" s="31" t="s">
        <v>53</v>
      </c>
      <c r="C42" s="31" t="s">
        <v>78</v>
      </c>
      <c r="D42" s="31" t="s">
        <v>105</v>
      </c>
      <c r="E42" s="58">
        <v>601749</v>
      </c>
      <c r="F42" s="58">
        <v>650911.5</v>
      </c>
      <c r="G42" s="58">
        <v>643045.5</v>
      </c>
      <c r="H42" s="58">
        <v>629280</v>
      </c>
      <c r="I42" s="58">
        <v>580117.5</v>
      </c>
      <c r="J42" s="58">
        <v>591916.5</v>
      </c>
      <c r="K42" s="58">
        <v>544720.5</v>
      </c>
      <c r="L42" s="58">
        <v>511290</v>
      </c>
      <c r="M42" s="58">
        <v>489762</v>
      </c>
      <c r="N42" s="58">
        <v>495413.10000000003</v>
      </c>
      <c r="O42" s="58" t="e">
        <v>#N/A</v>
      </c>
      <c r="P42" s="58" t="e">
        <v>#N/A</v>
      </c>
      <c r="R42" s="58">
        <v>5738205.5999999996</v>
      </c>
    </row>
    <row r="43" spans="1:18" x14ac:dyDescent="0.25">
      <c r="A43" s="31" t="s">
        <v>19</v>
      </c>
      <c r="B43" s="31" t="s">
        <v>53</v>
      </c>
      <c r="C43" s="31" t="s">
        <v>78</v>
      </c>
      <c r="D43" s="31" t="s">
        <v>86</v>
      </c>
      <c r="E43" s="58">
        <v>719739</v>
      </c>
      <c r="F43" s="58">
        <v>735471</v>
      </c>
      <c r="G43" s="58">
        <v>764968.5</v>
      </c>
      <c r="H43" s="58">
        <v>696141</v>
      </c>
      <c r="I43" s="58">
        <v>704007</v>
      </c>
      <c r="J43" s="58">
        <v>753169.5</v>
      </c>
      <c r="K43" s="58">
        <v>737437.5</v>
      </c>
      <c r="L43" s="58">
        <v>707940</v>
      </c>
      <c r="M43" s="58">
        <v>651760.19999999995</v>
      </c>
      <c r="N43" s="58">
        <v>625388.4</v>
      </c>
      <c r="O43" s="58" t="e">
        <v>#N/A</v>
      </c>
      <c r="P43" s="58" t="e">
        <v>#N/A</v>
      </c>
      <c r="R43" s="58">
        <v>7096022.1000000006</v>
      </c>
    </row>
    <row r="44" spans="1:18" x14ac:dyDescent="0.25">
      <c r="A44" s="31" t="s">
        <v>19</v>
      </c>
      <c r="B44" s="31" t="s">
        <v>53</v>
      </c>
      <c r="C44" s="31" t="s">
        <v>78</v>
      </c>
      <c r="D44" s="31" t="s">
        <v>87</v>
      </c>
      <c r="E44" s="58">
        <v>749133.00000000012</v>
      </c>
      <c r="F44" s="58">
        <v>778734.00000000023</v>
      </c>
      <c r="G44" s="58">
        <v>760518.00000000012</v>
      </c>
      <c r="H44" s="58">
        <v>708147.00000000012</v>
      </c>
      <c r="I44" s="58">
        <v>755964.00000000012</v>
      </c>
      <c r="J44" s="58">
        <v>703593.00000000012</v>
      </c>
      <c r="K44" s="58">
        <v>717255.00000000012</v>
      </c>
      <c r="L44" s="58">
        <v>599016.6</v>
      </c>
      <c r="M44" s="58">
        <v>582063.30000000005</v>
      </c>
      <c r="N44" s="58">
        <v>565110</v>
      </c>
      <c r="O44" s="58" t="e">
        <v>#N/A</v>
      </c>
      <c r="P44" s="58" t="e">
        <v>#N/A</v>
      </c>
      <c r="R44" s="58">
        <v>6919533.9000000004</v>
      </c>
    </row>
    <row r="45" spans="1:18" x14ac:dyDescent="0.25">
      <c r="A45" s="31" t="s">
        <v>19</v>
      </c>
      <c r="B45" s="31" t="s">
        <v>53</v>
      </c>
      <c r="C45" s="31" t="s">
        <v>78</v>
      </c>
      <c r="D45" s="31" t="s">
        <v>111</v>
      </c>
      <c r="E45" s="58">
        <v>938020.5</v>
      </c>
      <c r="F45" s="58">
        <v>959652</v>
      </c>
      <c r="G45" s="58">
        <v>971451</v>
      </c>
      <c r="H45" s="58">
        <v>1030446</v>
      </c>
      <c r="I45" s="58">
        <v>1132704</v>
      </c>
      <c r="J45" s="58">
        <v>1030446</v>
      </c>
      <c r="K45" s="58">
        <v>989149.5</v>
      </c>
      <c r="L45" s="58">
        <v>979317</v>
      </c>
      <c r="M45" s="58">
        <v>938082.6</v>
      </c>
      <c r="N45" s="58">
        <v>881571.6</v>
      </c>
      <c r="O45" s="58" t="e">
        <v>#N/A</v>
      </c>
      <c r="P45" s="58" t="e">
        <v>#N/A</v>
      </c>
      <c r="R45" s="58">
        <v>9850840.1999999993</v>
      </c>
    </row>
    <row r="46" spans="1:18" x14ac:dyDescent="0.25">
      <c r="A46" s="31" t="s">
        <v>19</v>
      </c>
      <c r="B46" s="31" t="s">
        <v>53</v>
      </c>
      <c r="C46" s="31" t="s">
        <v>78</v>
      </c>
      <c r="D46" s="31" t="s">
        <v>108</v>
      </c>
      <c r="E46" s="58">
        <v>635179.5</v>
      </c>
      <c r="F46" s="58">
        <v>660744</v>
      </c>
      <c r="G46" s="58">
        <v>664677</v>
      </c>
      <c r="H46" s="58">
        <v>625347</v>
      </c>
      <c r="I46" s="58">
        <v>643045.5</v>
      </c>
      <c r="J46" s="58">
        <v>676475.99999999988</v>
      </c>
      <c r="K46" s="58">
        <v>715806</v>
      </c>
      <c r="L46" s="58">
        <v>766935</v>
      </c>
      <c r="M46" s="58">
        <v>668713.5</v>
      </c>
      <c r="N46" s="58">
        <v>668713.5</v>
      </c>
      <c r="O46" s="58" t="e">
        <v>#N/A</v>
      </c>
      <c r="P46" s="58" t="e">
        <v>#N/A</v>
      </c>
      <c r="R46" s="58">
        <v>6725637</v>
      </c>
    </row>
    <row r="47" spans="1:18" x14ac:dyDescent="0.25">
      <c r="A47" s="31" t="s">
        <v>19</v>
      </c>
      <c r="B47" s="31" t="s">
        <v>53</v>
      </c>
      <c r="C47" s="31" t="s">
        <v>78</v>
      </c>
      <c r="D47" s="31" t="s">
        <v>109</v>
      </c>
      <c r="E47" s="58">
        <v>343620</v>
      </c>
      <c r="F47" s="58">
        <v>310500</v>
      </c>
      <c r="G47" s="58">
        <v>281520</v>
      </c>
      <c r="H47" s="58">
        <v>252540</v>
      </c>
      <c r="I47" s="58">
        <v>227700</v>
      </c>
      <c r="J47" s="58">
        <v>202860</v>
      </c>
      <c r="K47" s="58">
        <v>182160</v>
      </c>
      <c r="L47" s="58">
        <v>165600</v>
      </c>
      <c r="M47" s="58">
        <v>149040</v>
      </c>
      <c r="N47" s="58">
        <v>132480</v>
      </c>
      <c r="O47" s="58" t="e">
        <v>#N/A</v>
      </c>
      <c r="P47" s="58" t="e">
        <v>#N/A</v>
      </c>
      <c r="R47" s="58">
        <v>2248020</v>
      </c>
    </row>
    <row r="48" spans="1:18" x14ac:dyDescent="0.25">
      <c r="A48" s="31" t="s">
        <v>19</v>
      </c>
      <c r="B48" s="31" t="s">
        <v>53</v>
      </c>
      <c r="C48" s="31" t="s">
        <v>78</v>
      </c>
      <c r="D48" s="31" t="s">
        <v>112</v>
      </c>
      <c r="E48" s="58">
        <v>614289.06000000006</v>
      </c>
      <c r="F48" s="58">
        <v>638561.88000000024</v>
      </c>
      <c r="G48" s="58">
        <v>623624.76</v>
      </c>
      <c r="H48" s="58">
        <v>580680.54000000015</v>
      </c>
      <c r="I48" s="58">
        <v>619890.4800000001</v>
      </c>
      <c r="J48" s="58">
        <v>576946.26</v>
      </c>
      <c r="K48" s="58">
        <v>588149.1</v>
      </c>
      <c r="L48" s="58">
        <v>491193.61199999996</v>
      </c>
      <c r="M48" s="58">
        <v>477291.90599999996</v>
      </c>
      <c r="N48" s="58">
        <v>463390.19999999995</v>
      </c>
      <c r="O48" s="58" t="e">
        <v>#N/A</v>
      </c>
      <c r="P48" s="58" t="e">
        <v>#N/A</v>
      </c>
      <c r="R48" s="58">
        <v>5674017.7979999995</v>
      </c>
    </row>
    <row r="49" spans="1:18" x14ac:dyDescent="0.25">
      <c r="A49" s="31" t="s">
        <v>19</v>
      </c>
      <c r="B49" s="31" t="s">
        <v>53</v>
      </c>
      <c r="C49" s="31" t="s">
        <v>78</v>
      </c>
      <c r="D49" s="31" t="s">
        <v>106</v>
      </c>
      <c r="E49" s="58">
        <v>458194.5</v>
      </c>
      <c r="F49" s="58">
        <v>450328.5</v>
      </c>
      <c r="G49" s="58">
        <v>438529.5</v>
      </c>
      <c r="H49" s="58">
        <v>424764</v>
      </c>
      <c r="I49" s="58">
        <v>442462.5</v>
      </c>
      <c r="J49" s="58">
        <v>420831</v>
      </c>
      <c r="K49" s="58">
        <v>377568</v>
      </c>
      <c r="L49" s="58">
        <v>355936.5</v>
      </c>
      <c r="M49" s="58">
        <v>316461.60000000003</v>
      </c>
      <c r="N49" s="58">
        <v>344717.10000000003</v>
      </c>
      <c r="O49" s="58" t="e">
        <v>#N/A</v>
      </c>
      <c r="P49" s="58" t="e">
        <v>#N/A</v>
      </c>
      <c r="R49" s="58">
        <v>4029793.2</v>
      </c>
    </row>
    <row r="50" spans="1:18" x14ac:dyDescent="0.25">
      <c r="A50" s="31" t="s">
        <v>19</v>
      </c>
      <c r="B50" s="31" t="s">
        <v>53</v>
      </c>
      <c r="C50" s="31" t="s">
        <v>78</v>
      </c>
      <c r="D50" s="31" t="s">
        <v>110</v>
      </c>
      <c r="E50" s="58">
        <v>1184040</v>
      </c>
      <c r="F50" s="58">
        <v>1190871</v>
      </c>
      <c r="G50" s="58">
        <v>1222749</v>
      </c>
      <c r="H50" s="58">
        <v>1136223</v>
      </c>
      <c r="I50" s="58">
        <v>1147608</v>
      </c>
      <c r="J50" s="58">
        <v>1207441.3500000001</v>
      </c>
      <c r="K50" s="58">
        <v>1170456.6599999999</v>
      </c>
      <c r="L50" s="58">
        <v>1218319.2000000002</v>
      </c>
      <c r="M50" s="58">
        <v>1279235.1599999999</v>
      </c>
      <c r="N50" s="58">
        <v>1150876.53</v>
      </c>
      <c r="O50" s="58" t="e">
        <v>#N/A</v>
      </c>
      <c r="P50" s="58" t="e">
        <v>#N/A</v>
      </c>
      <c r="R50" s="58">
        <v>11907819.9</v>
      </c>
    </row>
    <row r="51" spans="1:18" x14ac:dyDescent="0.25">
      <c r="A51" s="31" t="s">
        <v>19</v>
      </c>
      <c r="B51" s="31" t="s">
        <v>53</v>
      </c>
      <c r="C51" s="31" t="s">
        <v>78</v>
      </c>
      <c r="D51" s="31" t="s">
        <v>107</v>
      </c>
      <c r="E51" s="58">
        <v>363802.5</v>
      </c>
      <c r="F51" s="58">
        <v>355936.5</v>
      </c>
      <c r="G51" s="58">
        <v>346104</v>
      </c>
      <c r="H51" s="58">
        <v>363802.5</v>
      </c>
      <c r="I51" s="58">
        <v>385434</v>
      </c>
      <c r="J51" s="58">
        <v>353970</v>
      </c>
      <c r="K51" s="58">
        <v>322506</v>
      </c>
      <c r="L51" s="58">
        <v>312673.5</v>
      </c>
      <c r="M51" s="58">
        <v>314577.90000000002</v>
      </c>
      <c r="N51" s="58">
        <v>346600.8</v>
      </c>
      <c r="O51" s="58" t="e">
        <v>#N/A</v>
      </c>
      <c r="P51" s="58" t="e">
        <v>#N/A</v>
      </c>
      <c r="R51" s="58">
        <v>3465407.6999999997</v>
      </c>
    </row>
    <row r="52" spans="1:18" x14ac:dyDescent="0.25">
      <c r="A52" s="31" t="s">
        <v>19</v>
      </c>
      <c r="B52" s="31" t="s">
        <v>53</v>
      </c>
      <c r="C52" s="31" t="s">
        <v>78</v>
      </c>
      <c r="D52" s="31" t="s">
        <v>15</v>
      </c>
      <c r="E52" s="58">
        <f t="shared" ref="E52:P52" si="3">SUM(E42:E51)</f>
        <v>6607767.0600000005</v>
      </c>
      <c r="F52" s="58">
        <f t="shared" si="3"/>
        <v>6731710.3799999999</v>
      </c>
      <c r="G52" s="58">
        <f t="shared" si="3"/>
        <v>6717187.2599999998</v>
      </c>
      <c r="H52" s="58">
        <f t="shared" si="3"/>
        <v>6447371.04</v>
      </c>
      <c r="I52" s="58">
        <f t="shared" si="3"/>
        <v>6638932.9800000004</v>
      </c>
      <c r="J52" s="58">
        <f t="shared" si="3"/>
        <v>6517649.6099999994</v>
      </c>
      <c r="K52" s="58">
        <f t="shared" si="3"/>
        <v>6345208.2599999998</v>
      </c>
      <c r="L52" s="58">
        <f t="shared" si="3"/>
        <v>6108221.4120000005</v>
      </c>
      <c r="M52" s="58">
        <f t="shared" si="3"/>
        <v>5866988.1660000002</v>
      </c>
      <c r="N52" s="58">
        <f t="shared" si="3"/>
        <v>5674261.2299999995</v>
      </c>
      <c r="O52" s="58" t="e">
        <f t="shared" si="3"/>
        <v>#N/A</v>
      </c>
      <c r="P52" s="58" t="e">
        <f t="shared" si="3"/>
        <v>#N/A</v>
      </c>
      <c r="R52" s="58">
        <v>63655297.397999994</v>
      </c>
    </row>
    <row r="53" spans="1:18" x14ac:dyDescent="0.25">
      <c r="E53" s="58"/>
      <c r="F53" s="58"/>
      <c r="G53" s="58"/>
      <c r="H53" s="58"/>
      <c r="I53" s="58"/>
      <c r="J53" s="58"/>
      <c r="K53" s="58"/>
      <c r="L53" s="58"/>
      <c r="M53" s="58"/>
      <c r="N53" s="58"/>
      <c r="O53" s="58"/>
      <c r="P53" s="58"/>
    </row>
    <row r="54" spans="1:18" x14ac:dyDescent="0.25">
      <c r="A54" s="31" t="s">
        <v>41</v>
      </c>
      <c r="B54" s="31" t="s">
        <v>54</v>
      </c>
      <c r="C54" s="31" t="s">
        <v>55</v>
      </c>
      <c r="D54" s="31" t="s">
        <v>128</v>
      </c>
      <c r="E54" s="65" t="s">
        <v>42</v>
      </c>
      <c r="F54" s="65" t="s">
        <v>43</v>
      </c>
      <c r="G54" s="65" t="s">
        <v>44</v>
      </c>
      <c r="H54" s="65" t="s">
        <v>45</v>
      </c>
      <c r="I54" s="65" t="s">
        <v>46</v>
      </c>
      <c r="J54" s="65" t="s">
        <v>47</v>
      </c>
      <c r="K54" s="65" t="s">
        <v>48</v>
      </c>
      <c r="L54" s="65" t="s">
        <v>49</v>
      </c>
      <c r="M54" s="65" t="s">
        <v>50</v>
      </c>
      <c r="N54" s="65" t="s">
        <v>51</v>
      </c>
      <c r="O54" s="65" t="s">
        <v>6</v>
      </c>
      <c r="P54" s="65" t="s">
        <v>52</v>
      </c>
      <c r="Q54" s="64" t="s">
        <v>15</v>
      </c>
      <c r="R54" s="64" t="s">
        <v>40</v>
      </c>
    </row>
    <row r="55" spans="1:18" x14ac:dyDescent="0.25">
      <c r="A55" s="31" t="s">
        <v>20</v>
      </c>
      <c r="B55" s="31" t="s">
        <v>30</v>
      </c>
      <c r="C55" s="31" t="s">
        <v>78</v>
      </c>
      <c r="D55" s="31" t="s">
        <v>105</v>
      </c>
      <c r="E55" s="58">
        <f t="shared" ref="E55:P55" si="4">E3-E29</f>
        <v>1055700</v>
      </c>
      <c r="F55" s="58">
        <f t="shared" si="4"/>
        <v>1141950</v>
      </c>
      <c r="G55" s="58">
        <f t="shared" si="4"/>
        <v>1128150</v>
      </c>
      <c r="H55" s="58">
        <f t="shared" si="4"/>
        <v>1104000</v>
      </c>
      <c r="I55" s="58">
        <f t="shared" si="4"/>
        <v>1017750</v>
      </c>
      <c r="J55" s="58">
        <f t="shared" si="4"/>
        <v>1038450</v>
      </c>
      <c r="K55" s="58">
        <f t="shared" si="4"/>
        <v>955650</v>
      </c>
      <c r="L55" s="58">
        <f t="shared" si="4"/>
        <v>897000</v>
      </c>
      <c r="M55" s="58">
        <f t="shared" si="4"/>
        <v>897000</v>
      </c>
      <c r="N55" s="58">
        <f t="shared" si="4"/>
        <v>907350</v>
      </c>
      <c r="O55" s="58" t="e">
        <f t="shared" si="4"/>
        <v>#N/A</v>
      </c>
      <c r="P55" s="58" t="e">
        <f t="shared" si="4"/>
        <v>#N/A</v>
      </c>
      <c r="R55" s="58">
        <v>10143000</v>
      </c>
    </row>
    <row r="56" spans="1:18" x14ac:dyDescent="0.25">
      <c r="A56" s="31" t="s">
        <v>20</v>
      </c>
      <c r="B56" s="31" t="s">
        <v>30</v>
      </c>
      <c r="C56" s="31" t="s">
        <v>78</v>
      </c>
      <c r="D56" s="31" t="s">
        <v>86</v>
      </c>
      <c r="E56" s="58">
        <f t="shared" ref="E56:P56" si="5">E4-E30</f>
        <v>1262700</v>
      </c>
      <c r="F56" s="58">
        <f t="shared" si="5"/>
        <v>1290300</v>
      </c>
      <c r="G56" s="58">
        <f t="shared" si="5"/>
        <v>742050</v>
      </c>
      <c r="H56" s="58">
        <f t="shared" si="5"/>
        <v>1221300</v>
      </c>
      <c r="I56" s="58">
        <f t="shared" si="5"/>
        <v>1235100</v>
      </c>
      <c r="J56" s="58">
        <f t="shared" si="5"/>
        <v>1321350</v>
      </c>
      <c r="K56" s="58">
        <f t="shared" si="5"/>
        <v>1293750</v>
      </c>
      <c r="L56" s="58">
        <f t="shared" si="5"/>
        <v>1542000</v>
      </c>
      <c r="M56" s="58">
        <f t="shared" si="5"/>
        <v>1493699.9999999995</v>
      </c>
      <c r="N56" s="58">
        <f t="shared" si="5"/>
        <v>1145400</v>
      </c>
      <c r="O56" s="58" t="e">
        <f t="shared" si="5"/>
        <v>#N/A</v>
      </c>
      <c r="P56" s="58" t="e">
        <f t="shared" si="5"/>
        <v>#N/A</v>
      </c>
      <c r="R56" s="58">
        <v>12547650</v>
      </c>
    </row>
    <row r="57" spans="1:18" x14ac:dyDescent="0.25">
      <c r="A57" s="31" t="s">
        <v>20</v>
      </c>
      <c r="B57" s="31" t="s">
        <v>30</v>
      </c>
      <c r="C57" s="31" t="s">
        <v>78</v>
      </c>
      <c r="D57" s="31" t="s">
        <v>87</v>
      </c>
      <c r="E57" s="58">
        <f t="shared" ref="E57:P57" si="6">E5-E31</f>
        <v>1135050</v>
      </c>
      <c r="F57" s="58">
        <f t="shared" si="6"/>
        <v>1179900</v>
      </c>
      <c r="G57" s="58">
        <f t="shared" si="6"/>
        <v>652300</v>
      </c>
      <c r="H57" s="58">
        <f t="shared" si="6"/>
        <v>1072950</v>
      </c>
      <c r="I57" s="58">
        <f t="shared" si="6"/>
        <v>1145400</v>
      </c>
      <c r="J57" s="58">
        <f t="shared" si="6"/>
        <v>1066050</v>
      </c>
      <c r="K57" s="58">
        <f t="shared" si="6"/>
        <v>1086750</v>
      </c>
      <c r="L57" s="58">
        <f t="shared" si="6"/>
        <v>1097100</v>
      </c>
      <c r="M57" s="58">
        <f t="shared" si="6"/>
        <v>1066050</v>
      </c>
      <c r="N57" s="58">
        <f t="shared" si="6"/>
        <v>1035000</v>
      </c>
      <c r="O57" s="58" t="e">
        <f t="shared" si="6"/>
        <v>#N/A</v>
      </c>
      <c r="P57" s="58" t="e">
        <f t="shared" si="6"/>
        <v>#N/A</v>
      </c>
      <c r="R57" s="58">
        <v>10536550</v>
      </c>
    </row>
    <row r="58" spans="1:18" x14ac:dyDescent="0.25">
      <c r="A58" s="31" t="s">
        <v>20</v>
      </c>
      <c r="B58" s="31" t="s">
        <v>30</v>
      </c>
      <c r="C58" s="31" t="s">
        <v>78</v>
      </c>
      <c r="D58" s="31" t="s">
        <v>111</v>
      </c>
      <c r="E58" s="58">
        <f t="shared" ref="E58:P58" si="7">E6-E32</f>
        <v>1645650</v>
      </c>
      <c r="F58" s="58">
        <f t="shared" si="7"/>
        <v>1683600</v>
      </c>
      <c r="G58" s="58">
        <f t="shared" si="7"/>
        <v>1704300</v>
      </c>
      <c r="H58" s="58">
        <f t="shared" si="7"/>
        <v>1207800</v>
      </c>
      <c r="I58" s="58">
        <f t="shared" si="7"/>
        <v>987200</v>
      </c>
      <c r="J58" s="58">
        <f t="shared" si="7"/>
        <v>1207800</v>
      </c>
      <c r="K58" s="58">
        <f t="shared" si="7"/>
        <v>1635350</v>
      </c>
      <c r="L58" s="58">
        <f t="shared" si="7"/>
        <v>1718100</v>
      </c>
      <c r="M58" s="58">
        <f t="shared" si="7"/>
        <v>1718100</v>
      </c>
      <c r="N58" s="58">
        <f t="shared" si="7"/>
        <v>1614600</v>
      </c>
      <c r="O58" s="58" t="e">
        <f t="shared" si="7"/>
        <v>#N/A</v>
      </c>
      <c r="P58" s="58" t="e">
        <f t="shared" si="7"/>
        <v>#N/A</v>
      </c>
      <c r="R58" s="58">
        <v>15122500</v>
      </c>
    </row>
    <row r="59" spans="1:18" x14ac:dyDescent="0.25">
      <c r="A59" s="31" t="s">
        <v>20</v>
      </c>
      <c r="B59" s="31" t="s">
        <v>30</v>
      </c>
      <c r="C59" s="31" t="s">
        <v>78</v>
      </c>
      <c r="D59" s="31" t="s">
        <v>108</v>
      </c>
      <c r="E59" s="58">
        <f t="shared" ref="E59:P59" si="8">E7-E33</f>
        <v>1114350</v>
      </c>
      <c r="F59" s="58">
        <f t="shared" si="8"/>
        <v>1159200</v>
      </c>
      <c r="G59" s="58">
        <f t="shared" si="8"/>
        <v>1166100</v>
      </c>
      <c r="H59" s="58">
        <f t="shared" si="8"/>
        <v>497100</v>
      </c>
      <c r="I59" s="58">
        <f t="shared" si="8"/>
        <v>1128150</v>
      </c>
      <c r="J59" s="58">
        <f t="shared" si="8"/>
        <v>1186799.9999999995</v>
      </c>
      <c r="K59" s="58">
        <f t="shared" si="8"/>
        <v>1255800</v>
      </c>
      <c r="L59" s="58">
        <f t="shared" si="8"/>
        <v>1345500</v>
      </c>
      <c r="M59" s="58">
        <f t="shared" si="8"/>
        <v>1224750</v>
      </c>
      <c r="N59" s="58">
        <f t="shared" si="8"/>
        <v>1224750</v>
      </c>
      <c r="O59" s="58" t="e">
        <f t="shared" si="8"/>
        <v>#N/A</v>
      </c>
      <c r="P59" s="58" t="e">
        <f t="shared" si="8"/>
        <v>#N/A</v>
      </c>
      <c r="R59" s="58">
        <v>11302500</v>
      </c>
    </row>
    <row r="60" spans="1:18" x14ac:dyDescent="0.25">
      <c r="A60" s="31" t="s">
        <v>20</v>
      </c>
      <c r="B60" s="31" t="s">
        <v>30</v>
      </c>
      <c r="C60" s="31" t="s">
        <v>78</v>
      </c>
      <c r="D60" s="31" t="s">
        <v>109</v>
      </c>
      <c r="E60" s="58">
        <f t="shared" ref="E60:P60" si="9">E8-E34</f>
        <v>593399.99999999977</v>
      </c>
      <c r="F60" s="58">
        <f t="shared" si="9"/>
        <v>579600</v>
      </c>
      <c r="G60" s="58">
        <f t="shared" si="9"/>
        <v>558900</v>
      </c>
      <c r="H60" s="58">
        <f t="shared" si="9"/>
        <v>531300</v>
      </c>
      <c r="I60" s="58">
        <f t="shared" si="9"/>
        <v>517500</v>
      </c>
      <c r="J60" s="58">
        <f t="shared" si="9"/>
        <v>469200</v>
      </c>
      <c r="K60" s="58">
        <f t="shared" si="9"/>
        <v>-496300</v>
      </c>
      <c r="L60" s="58">
        <f t="shared" si="9"/>
        <v>510600</v>
      </c>
      <c r="M60" s="58">
        <f t="shared" si="9"/>
        <v>565800</v>
      </c>
      <c r="N60" s="58">
        <f t="shared" si="9"/>
        <v>552000</v>
      </c>
      <c r="O60" s="58" t="e">
        <f t="shared" si="9"/>
        <v>#N/A</v>
      </c>
      <c r="P60" s="58" t="e">
        <f t="shared" si="9"/>
        <v>#N/A</v>
      </c>
      <c r="R60" s="58">
        <v>4382000</v>
      </c>
    </row>
    <row r="61" spans="1:18" x14ac:dyDescent="0.25">
      <c r="A61" s="31" t="s">
        <v>20</v>
      </c>
      <c r="B61" s="31" t="s">
        <v>30</v>
      </c>
      <c r="C61" s="31" t="s">
        <v>78</v>
      </c>
      <c r="D61" s="31" t="s">
        <v>112</v>
      </c>
      <c r="E61" s="58">
        <f t="shared" ref="E61:P61" si="10">E9-E35</f>
        <v>930740.99999999988</v>
      </c>
      <c r="F61" s="58">
        <f t="shared" si="10"/>
        <v>967518</v>
      </c>
      <c r="G61" s="58">
        <f t="shared" si="10"/>
        <v>944885.99999999988</v>
      </c>
      <c r="H61" s="58">
        <f t="shared" si="10"/>
        <v>879818.99999999988</v>
      </c>
      <c r="I61" s="58">
        <f t="shared" si="10"/>
        <v>939228</v>
      </c>
      <c r="J61" s="58">
        <f t="shared" si="10"/>
        <v>874160.99999999988</v>
      </c>
      <c r="K61" s="58">
        <f t="shared" si="10"/>
        <v>891135</v>
      </c>
      <c r="L61" s="58">
        <f t="shared" si="10"/>
        <v>899621.99999999988</v>
      </c>
      <c r="M61" s="58">
        <f t="shared" si="10"/>
        <v>874160.99999999988</v>
      </c>
      <c r="N61" s="58">
        <f t="shared" si="10"/>
        <v>848700</v>
      </c>
      <c r="O61" s="58" t="e">
        <f t="shared" si="10"/>
        <v>#N/A</v>
      </c>
      <c r="P61" s="58" t="e">
        <f t="shared" si="10"/>
        <v>#N/A</v>
      </c>
      <c r="R61" s="58">
        <v>9049971</v>
      </c>
    </row>
    <row r="62" spans="1:18" x14ac:dyDescent="0.25">
      <c r="A62" s="31" t="s">
        <v>20</v>
      </c>
      <c r="B62" s="31" t="s">
        <v>30</v>
      </c>
      <c r="C62" s="31" t="s">
        <v>78</v>
      </c>
      <c r="D62" s="31" t="s">
        <v>106</v>
      </c>
      <c r="E62" s="58">
        <f t="shared" ref="E62:P62" si="11">E10-E36</f>
        <v>803850</v>
      </c>
      <c r="F62" s="58">
        <f t="shared" si="11"/>
        <v>790050</v>
      </c>
      <c r="G62" s="58">
        <f t="shared" si="11"/>
        <v>769350</v>
      </c>
      <c r="H62" s="58">
        <f t="shared" si="11"/>
        <v>745200</v>
      </c>
      <c r="I62" s="58">
        <f t="shared" si="11"/>
        <v>776250</v>
      </c>
      <c r="J62" s="58">
        <f t="shared" si="11"/>
        <v>738300</v>
      </c>
      <c r="K62" s="58">
        <f t="shared" si="11"/>
        <v>662400</v>
      </c>
      <c r="L62" s="58">
        <f t="shared" si="11"/>
        <v>624450</v>
      </c>
      <c r="M62" s="58">
        <f t="shared" si="11"/>
        <v>579600</v>
      </c>
      <c r="N62" s="58">
        <f t="shared" si="11"/>
        <v>631350</v>
      </c>
      <c r="O62" s="58" t="e">
        <f t="shared" si="11"/>
        <v>#N/A</v>
      </c>
      <c r="P62" s="58" t="e">
        <f t="shared" si="11"/>
        <v>#N/A</v>
      </c>
      <c r="R62" s="58">
        <v>7120800</v>
      </c>
    </row>
    <row r="63" spans="1:18" x14ac:dyDescent="0.25">
      <c r="A63" s="31" t="s">
        <v>20</v>
      </c>
      <c r="B63" s="31" t="s">
        <v>30</v>
      </c>
      <c r="C63" s="31" t="s">
        <v>78</v>
      </c>
      <c r="D63" s="31" t="s">
        <v>110</v>
      </c>
      <c r="E63" s="58">
        <f t="shared" ref="E63:P63" si="12">E11-E37</f>
        <v>2394000</v>
      </c>
      <c r="F63" s="58">
        <f t="shared" si="12"/>
        <v>-160770</v>
      </c>
      <c r="G63" s="58">
        <f t="shared" si="12"/>
        <v>1397690</v>
      </c>
      <c r="H63" s="58">
        <f t="shared" si="12"/>
        <v>808210.8</v>
      </c>
      <c r="I63" s="58">
        <f t="shared" si="12"/>
        <v>893577.59999999963</v>
      </c>
      <c r="J63" s="58">
        <f t="shared" si="12"/>
        <v>900615.60000000009</v>
      </c>
      <c r="K63" s="58">
        <f t="shared" si="12"/>
        <v>1856100</v>
      </c>
      <c r="L63" s="58">
        <f t="shared" si="12"/>
        <v>1932000.0000000002</v>
      </c>
      <c r="M63" s="58">
        <f t="shared" si="12"/>
        <v>2528600</v>
      </c>
      <c r="N63" s="58">
        <f t="shared" si="12"/>
        <v>1825050</v>
      </c>
      <c r="O63" s="58" t="e">
        <f t="shared" si="12"/>
        <v>#N/A</v>
      </c>
      <c r="P63" s="58" t="e">
        <f t="shared" si="12"/>
        <v>#N/A</v>
      </c>
      <c r="R63" s="58">
        <v>14375074</v>
      </c>
    </row>
    <row r="64" spans="1:18" x14ac:dyDescent="0.25">
      <c r="A64" s="31" t="s">
        <v>20</v>
      </c>
      <c r="B64" s="31" t="s">
        <v>30</v>
      </c>
      <c r="C64" s="31" t="s">
        <v>78</v>
      </c>
      <c r="D64" s="31" t="s">
        <v>107</v>
      </c>
      <c r="E64" s="58">
        <f t="shared" ref="E64:P64" si="13">E12-E38</f>
        <v>638250</v>
      </c>
      <c r="F64" s="58">
        <f t="shared" si="13"/>
        <v>624450</v>
      </c>
      <c r="G64" s="58">
        <f t="shared" si="13"/>
        <v>607200</v>
      </c>
      <c r="H64" s="58">
        <f t="shared" si="13"/>
        <v>638250</v>
      </c>
      <c r="I64" s="58">
        <f t="shared" si="13"/>
        <v>676200</v>
      </c>
      <c r="J64" s="58">
        <f t="shared" si="13"/>
        <v>621000</v>
      </c>
      <c r="K64" s="58">
        <f t="shared" si="13"/>
        <v>565800</v>
      </c>
      <c r="L64" s="58">
        <f t="shared" si="13"/>
        <v>548550</v>
      </c>
      <c r="M64" s="58">
        <f t="shared" si="13"/>
        <v>576150</v>
      </c>
      <c r="N64" s="58">
        <f t="shared" si="13"/>
        <v>634800</v>
      </c>
      <c r="O64" s="58" t="e">
        <f t="shared" si="13"/>
        <v>#N/A</v>
      </c>
      <c r="P64" s="58" t="e">
        <f t="shared" si="13"/>
        <v>#N/A</v>
      </c>
      <c r="R64" s="58">
        <v>6130650</v>
      </c>
    </row>
    <row r="65" spans="1:18" x14ac:dyDescent="0.25">
      <c r="A65" s="31" t="s">
        <v>20</v>
      </c>
      <c r="B65" s="31" t="s">
        <v>30</v>
      </c>
      <c r="C65" s="31" t="s">
        <v>78</v>
      </c>
      <c r="D65" s="31" t="s">
        <v>15</v>
      </c>
      <c r="E65" s="58">
        <f t="shared" ref="E65:P65" si="14">SUM(E55:E64)</f>
        <v>11573691</v>
      </c>
      <c r="F65" s="58">
        <f t="shared" si="14"/>
        <v>9255798</v>
      </c>
      <c r="G65" s="58">
        <f t="shared" si="14"/>
        <v>9670926</v>
      </c>
      <c r="H65" s="58">
        <f t="shared" si="14"/>
        <v>8705929.8000000007</v>
      </c>
      <c r="I65" s="58">
        <f t="shared" si="14"/>
        <v>9316355.5999999996</v>
      </c>
      <c r="J65" s="58">
        <f t="shared" si="14"/>
        <v>9423726.5999999996</v>
      </c>
      <c r="K65" s="58">
        <f t="shared" si="14"/>
        <v>9706435</v>
      </c>
      <c r="L65" s="58">
        <f t="shared" si="14"/>
        <v>11114922</v>
      </c>
      <c r="M65" s="58">
        <f t="shared" si="14"/>
        <v>11523911</v>
      </c>
      <c r="N65" s="58">
        <f t="shared" si="14"/>
        <v>10419000</v>
      </c>
      <c r="O65" s="58" t="e">
        <f t="shared" si="14"/>
        <v>#N/A</v>
      </c>
      <c r="P65" s="58" t="e">
        <f t="shared" si="14"/>
        <v>#N/A</v>
      </c>
      <c r="R65" s="58">
        <v>100710695</v>
      </c>
    </row>
    <row r="66" spans="1:18" x14ac:dyDescent="0.25">
      <c r="E66" s="58"/>
      <c r="F66" s="58"/>
      <c r="G66" s="58"/>
      <c r="H66" s="58"/>
      <c r="I66" s="58"/>
      <c r="J66" s="58"/>
      <c r="K66" s="58"/>
      <c r="L66" s="58"/>
      <c r="M66" s="58"/>
      <c r="N66" s="58"/>
      <c r="O66" s="58"/>
      <c r="P66" s="58"/>
    </row>
    <row r="67" spans="1:18" x14ac:dyDescent="0.25">
      <c r="A67" s="31" t="s">
        <v>41</v>
      </c>
      <c r="B67" s="31" t="s">
        <v>54</v>
      </c>
      <c r="C67" s="31" t="s">
        <v>55</v>
      </c>
      <c r="D67" s="31" t="s">
        <v>128</v>
      </c>
      <c r="E67" s="65" t="s">
        <v>42</v>
      </c>
      <c r="F67" s="65" t="s">
        <v>43</v>
      </c>
      <c r="G67" s="65" t="s">
        <v>44</v>
      </c>
      <c r="H67" s="65" t="s">
        <v>45</v>
      </c>
      <c r="I67" s="65" t="s">
        <v>46</v>
      </c>
      <c r="J67" s="65" t="s">
        <v>47</v>
      </c>
      <c r="K67" s="65" t="s">
        <v>48</v>
      </c>
      <c r="L67" s="65" t="s">
        <v>49</v>
      </c>
      <c r="M67" s="65" t="s">
        <v>50</v>
      </c>
      <c r="N67" s="65" t="s">
        <v>51</v>
      </c>
      <c r="O67" s="65" t="s">
        <v>6</v>
      </c>
      <c r="P67" s="65" t="s">
        <v>52</v>
      </c>
      <c r="Q67" s="64" t="s">
        <v>15</v>
      </c>
      <c r="R67" s="64" t="s">
        <v>40</v>
      </c>
    </row>
    <row r="68" spans="1:18" x14ac:dyDescent="0.25">
      <c r="A68" s="31" t="s">
        <v>19</v>
      </c>
      <c r="B68" s="31" t="s">
        <v>30</v>
      </c>
      <c r="C68" s="31" t="s">
        <v>78</v>
      </c>
      <c r="D68" s="31" t="s">
        <v>105</v>
      </c>
      <c r="E68" s="58">
        <f t="shared" ref="E68:P68" si="15">E16-E42</f>
        <v>1002915</v>
      </c>
      <c r="F68" s="58">
        <f t="shared" si="15"/>
        <v>1084852.5</v>
      </c>
      <c r="G68" s="58">
        <f t="shared" si="15"/>
        <v>1071742.5</v>
      </c>
      <c r="H68" s="58">
        <f t="shared" si="15"/>
        <v>1048800</v>
      </c>
      <c r="I68" s="58">
        <f t="shared" si="15"/>
        <v>966862.5</v>
      </c>
      <c r="J68" s="58">
        <f t="shared" si="15"/>
        <v>986527.5</v>
      </c>
      <c r="K68" s="58">
        <f t="shared" si="15"/>
        <v>907867.5</v>
      </c>
      <c r="L68" s="58">
        <f t="shared" si="15"/>
        <v>852150</v>
      </c>
      <c r="M68" s="58">
        <f t="shared" si="15"/>
        <v>816270</v>
      </c>
      <c r="N68" s="58">
        <f t="shared" si="15"/>
        <v>825688.49999999977</v>
      </c>
      <c r="O68" s="58" t="e">
        <f t="shared" si="15"/>
        <v>#N/A</v>
      </c>
      <c r="P68" s="58" t="e">
        <f t="shared" si="15"/>
        <v>#N/A</v>
      </c>
      <c r="R68" s="58">
        <v>9563676</v>
      </c>
    </row>
    <row r="69" spans="1:18" x14ac:dyDescent="0.25">
      <c r="A69" s="31" t="s">
        <v>19</v>
      </c>
      <c r="B69" s="31" t="s">
        <v>30</v>
      </c>
      <c r="C69" s="31" t="s">
        <v>78</v>
      </c>
      <c r="D69" s="31" t="s">
        <v>86</v>
      </c>
      <c r="E69" s="58">
        <f t="shared" ref="E69:P69" si="16">E17-E43</f>
        <v>1199565</v>
      </c>
      <c r="F69" s="58">
        <f t="shared" si="16"/>
        <v>1225785</v>
      </c>
      <c r="G69" s="58">
        <f t="shared" si="16"/>
        <v>1274947.5</v>
      </c>
      <c r="H69" s="58">
        <f t="shared" si="16"/>
        <v>1160235</v>
      </c>
      <c r="I69" s="58">
        <f t="shared" si="16"/>
        <v>1173345</v>
      </c>
      <c r="J69" s="58">
        <f t="shared" si="16"/>
        <v>1255282.5</v>
      </c>
      <c r="K69" s="58">
        <f t="shared" si="16"/>
        <v>1229062.5</v>
      </c>
      <c r="L69" s="58">
        <f t="shared" si="16"/>
        <v>1179900</v>
      </c>
      <c r="M69" s="58">
        <f t="shared" si="16"/>
        <v>886267</v>
      </c>
      <c r="N69" s="58">
        <f t="shared" si="16"/>
        <v>1042313.9999999999</v>
      </c>
      <c r="O69" s="58" t="e">
        <f t="shared" si="16"/>
        <v>#N/A</v>
      </c>
      <c r="P69" s="58" t="e">
        <f t="shared" si="16"/>
        <v>#N/A</v>
      </c>
      <c r="R69" s="58">
        <v>11626703.5</v>
      </c>
    </row>
    <row r="70" spans="1:18" x14ac:dyDescent="0.25">
      <c r="A70" s="31" t="s">
        <v>19</v>
      </c>
      <c r="B70" s="31" t="s">
        <v>30</v>
      </c>
      <c r="C70" s="31" t="s">
        <v>78</v>
      </c>
      <c r="D70" s="31" t="s">
        <v>87</v>
      </c>
      <c r="E70" s="58">
        <f t="shared" ref="E70:P70" si="17">E18-E44</f>
        <v>1248555</v>
      </c>
      <c r="F70" s="58">
        <f t="shared" si="17"/>
        <v>1297890.0000000002</v>
      </c>
      <c r="G70" s="58">
        <f t="shared" si="17"/>
        <v>1267530</v>
      </c>
      <c r="H70" s="58">
        <f t="shared" si="17"/>
        <v>1180245</v>
      </c>
      <c r="I70" s="58">
        <f t="shared" si="17"/>
        <v>1259940</v>
      </c>
      <c r="J70" s="58">
        <f t="shared" si="17"/>
        <v>1172655</v>
      </c>
      <c r="K70" s="58">
        <f t="shared" si="17"/>
        <v>1195425</v>
      </c>
      <c r="L70" s="58">
        <f t="shared" si="17"/>
        <v>998360.99999999988</v>
      </c>
      <c r="M70" s="58">
        <f t="shared" si="17"/>
        <v>970105.5</v>
      </c>
      <c r="N70" s="58">
        <f t="shared" si="17"/>
        <v>941850</v>
      </c>
      <c r="O70" s="58" t="e">
        <f t="shared" si="17"/>
        <v>#N/A</v>
      </c>
      <c r="P70" s="58" t="e">
        <f t="shared" si="17"/>
        <v>#N/A</v>
      </c>
      <c r="R70" s="58">
        <v>11532556.5</v>
      </c>
    </row>
    <row r="71" spans="1:18" x14ac:dyDescent="0.25">
      <c r="A71" s="31" t="s">
        <v>19</v>
      </c>
      <c r="B71" s="31" t="s">
        <v>30</v>
      </c>
      <c r="C71" s="31" t="s">
        <v>78</v>
      </c>
      <c r="D71" s="31" t="s">
        <v>111</v>
      </c>
      <c r="E71" s="58">
        <f t="shared" ref="E71:P71" si="18">E19-E45</f>
        <v>1563367.5</v>
      </c>
      <c r="F71" s="58">
        <f t="shared" si="18"/>
        <v>1599420</v>
      </c>
      <c r="G71" s="58">
        <f t="shared" si="18"/>
        <v>1619085</v>
      </c>
      <c r="H71" s="58">
        <f t="shared" si="18"/>
        <v>1717410</v>
      </c>
      <c r="I71" s="58">
        <f t="shared" si="18"/>
        <v>1887840</v>
      </c>
      <c r="J71" s="58">
        <f t="shared" si="18"/>
        <v>1717410</v>
      </c>
      <c r="K71" s="58">
        <f t="shared" si="18"/>
        <v>1648582.5</v>
      </c>
      <c r="L71" s="58">
        <f t="shared" si="18"/>
        <v>1632195</v>
      </c>
      <c r="M71" s="58">
        <f t="shared" si="18"/>
        <v>1563471</v>
      </c>
      <c r="N71" s="58">
        <f t="shared" si="18"/>
        <v>1469286</v>
      </c>
      <c r="O71" s="58" t="e">
        <f t="shared" si="18"/>
        <v>#N/A</v>
      </c>
      <c r="P71" s="58" t="e">
        <f t="shared" si="18"/>
        <v>#N/A</v>
      </c>
      <c r="R71" s="58">
        <v>16418067</v>
      </c>
    </row>
    <row r="72" spans="1:18" x14ac:dyDescent="0.25">
      <c r="A72" s="31" t="s">
        <v>19</v>
      </c>
      <c r="B72" s="31" t="s">
        <v>30</v>
      </c>
      <c r="C72" s="31" t="s">
        <v>78</v>
      </c>
      <c r="D72" s="31" t="s">
        <v>108</v>
      </c>
      <c r="E72" s="58">
        <f t="shared" ref="E72:P72" si="19">E20-E46</f>
        <v>1058632.5</v>
      </c>
      <c r="F72" s="58">
        <f t="shared" si="19"/>
        <v>1101240</v>
      </c>
      <c r="G72" s="58">
        <f t="shared" si="19"/>
        <v>1107795</v>
      </c>
      <c r="H72" s="58">
        <f t="shared" si="19"/>
        <v>1042245</v>
      </c>
      <c r="I72" s="58">
        <f t="shared" si="19"/>
        <v>1071742.5</v>
      </c>
      <c r="J72" s="58">
        <f t="shared" si="19"/>
        <v>1127460</v>
      </c>
      <c r="K72" s="58">
        <f t="shared" si="19"/>
        <v>1193010</v>
      </c>
      <c r="L72" s="58">
        <f t="shared" si="19"/>
        <v>1278225</v>
      </c>
      <c r="M72" s="58">
        <f t="shared" si="19"/>
        <v>914522.5</v>
      </c>
      <c r="N72" s="58">
        <f t="shared" si="19"/>
        <v>1114522.5</v>
      </c>
      <c r="O72" s="58" t="e">
        <f t="shared" si="19"/>
        <v>#N/A</v>
      </c>
      <c r="P72" s="58" t="e">
        <f t="shared" si="19"/>
        <v>#N/A</v>
      </c>
      <c r="R72" s="58">
        <v>11009395</v>
      </c>
    </row>
    <row r="73" spans="1:18" x14ac:dyDescent="0.25">
      <c r="A73" s="31" t="s">
        <v>19</v>
      </c>
      <c r="B73" s="31" t="s">
        <v>30</v>
      </c>
      <c r="C73" s="31" t="s">
        <v>78</v>
      </c>
      <c r="D73" s="31" t="s">
        <v>109</v>
      </c>
      <c r="E73" s="58">
        <f t="shared" ref="E73:P73" si="20">E21-E47</f>
        <v>572700</v>
      </c>
      <c r="F73" s="58">
        <f t="shared" si="20"/>
        <v>517500</v>
      </c>
      <c r="G73" s="58">
        <f t="shared" si="20"/>
        <v>469200</v>
      </c>
      <c r="H73" s="58">
        <f t="shared" si="20"/>
        <v>420900</v>
      </c>
      <c r="I73" s="58">
        <f t="shared" si="20"/>
        <v>379500</v>
      </c>
      <c r="J73" s="58">
        <f t="shared" si="20"/>
        <v>338100</v>
      </c>
      <c r="K73" s="58">
        <f t="shared" si="20"/>
        <v>303600</v>
      </c>
      <c r="L73" s="58">
        <f t="shared" si="20"/>
        <v>276000</v>
      </c>
      <c r="M73" s="58">
        <f t="shared" si="20"/>
        <v>248400</v>
      </c>
      <c r="N73" s="58">
        <f t="shared" si="20"/>
        <v>220800</v>
      </c>
      <c r="O73" s="58" t="e">
        <f t="shared" si="20"/>
        <v>#N/A</v>
      </c>
      <c r="P73" s="58" t="e">
        <f t="shared" si="20"/>
        <v>#N/A</v>
      </c>
      <c r="R73" s="58">
        <v>3746700</v>
      </c>
    </row>
    <row r="74" spans="1:18" x14ac:dyDescent="0.25">
      <c r="A74" s="31" t="s">
        <v>19</v>
      </c>
      <c r="B74" s="31" t="s">
        <v>30</v>
      </c>
      <c r="C74" s="31" t="s">
        <v>78</v>
      </c>
      <c r="D74" s="31" t="s">
        <v>112</v>
      </c>
      <c r="E74" s="58">
        <f t="shared" ref="E74:P74" si="21">E22-E48</f>
        <v>1023815.0999999999</v>
      </c>
      <c r="F74" s="58">
        <f t="shared" si="21"/>
        <v>1064269.8000000003</v>
      </c>
      <c r="G74" s="58">
        <f t="shared" si="21"/>
        <v>1039374.6000000001</v>
      </c>
      <c r="H74" s="58">
        <f t="shared" si="21"/>
        <v>967800.9</v>
      </c>
      <c r="I74" s="58">
        <f t="shared" si="21"/>
        <v>1033150.7999999999</v>
      </c>
      <c r="J74" s="58">
        <f t="shared" si="21"/>
        <v>961577.10000000009</v>
      </c>
      <c r="K74" s="58">
        <f t="shared" si="21"/>
        <v>980248.49999999988</v>
      </c>
      <c r="L74" s="58">
        <f t="shared" si="21"/>
        <v>818656.01999999979</v>
      </c>
      <c r="M74" s="58">
        <f t="shared" si="21"/>
        <v>795486.51</v>
      </c>
      <c r="N74" s="58">
        <f t="shared" si="21"/>
        <v>772316.99999999977</v>
      </c>
      <c r="O74" s="58" t="e">
        <f t="shared" si="21"/>
        <v>#N/A</v>
      </c>
      <c r="P74" s="58" t="e">
        <f t="shared" si="21"/>
        <v>#N/A</v>
      </c>
      <c r="R74" s="58">
        <v>9456696.3300000001</v>
      </c>
    </row>
    <row r="75" spans="1:18" x14ac:dyDescent="0.25">
      <c r="A75" s="31" t="s">
        <v>19</v>
      </c>
      <c r="B75" s="31" t="s">
        <v>30</v>
      </c>
      <c r="C75" s="31" t="s">
        <v>78</v>
      </c>
      <c r="D75" s="31" t="s">
        <v>106</v>
      </c>
      <c r="E75" s="58">
        <f t="shared" ref="E75:P75" si="22">E23-E49</f>
        <v>763657.5</v>
      </c>
      <c r="F75" s="58">
        <f t="shared" si="22"/>
        <v>750547.5</v>
      </c>
      <c r="G75" s="58">
        <f t="shared" si="22"/>
        <v>730882.5</v>
      </c>
      <c r="H75" s="58">
        <f t="shared" si="22"/>
        <v>707940</v>
      </c>
      <c r="I75" s="58">
        <f t="shared" si="22"/>
        <v>737437.5</v>
      </c>
      <c r="J75" s="58">
        <f t="shared" si="22"/>
        <v>701385</v>
      </c>
      <c r="K75" s="58">
        <f t="shared" si="22"/>
        <v>629280</v>
      </c>
      <c r="L75" s="58">
        <f t="shared" si="22"/>
        <v>593227.5</v>
      </c>
      <c r="M75" s="58">
        <f t="shared" si="22"/>
        <v>527436</v>
      </c>
      <c r="N75" s="58">
        <f t="shared" si="22"/>
        <v>574528.5</v>
      </c>
      <c r="O75" s="58" t="e">
        <f t="shared" si="22"/>
        <v>#N/A</v>
      </c>
      <c r="P75" s="58" t="e">
        <f t="shared" si="22"/>
        <v>#N/A</v>
      </c>
      <c r="R75" s="58">
        <v>6716322</v>
      </c>
    </row>
    <row r="76" spans="1:18" x14ac:dyDescent="0.25">
      <c r="A76" s="31" t="s">
        <v>19</v>
      </c>
      <c r="B76" s="31" t="s">
        <v>30</v>
      </c>
      <c r="C76" s="31" t="s">
        <v>78</v>
      </c>
      <c r="D76" s="31" t="s">
        <v>110</v>
      </c>
      <c r="E76" s="58">
        <f t="shared" ref="E76:P76" si="23">E24-E50</f>
        <v>1973400</v>
      </c>
      <c r="F76" s="58">
        <f t="shared" si="23"/>
        <v>1984785</v>
      </c>
      <c r="G76" s="58">
        <f t="shared" si="23"/>
        <v>2037915</v>
      </c>
      <c r="H76" s="58">
        <f t="shared" si="23"/>
        <v>1893705</v>
      </c>
      <c r="I76" s="58">
        <f t="shared" si="23"/>
        <v>1912680</v>
      </c>
      <c r="J76" s="58">
        <f t="shared" si="23"/>
        <v>2012402.25</v>
      </c>
      <c r="K76" s="58">
        <f t="shared" si="23"/>
        <v>1950761.0999999999</v>
      </c>
      <c r="L76" s="58">
        <f t="shared" si="23"/>
        <v>2030532.0000000005</v>
      </c>
      <c r="M76" s="58">
        <f t="shared" si="23"/>
        <v>1132058.5999999999</v>
      </c>
      <c r="N76" s="58">
        <f t="shared" si="23"/>
        <v>918127.55</v>
      </c>
      <c r="O76" s="58" t="e">
        <f t="shared" si="23"/>
        <v>#N/A</v>
      </c>
      <c r="P76" s="58" t="e">
        <f t="shared" si="23"/>
        <v>#N/A</v>
      </c>
      <c r="R76" s="58">
        <v>17846366.5</v>
      </c>
    </row>
    <row r="77" spans="1:18" x14ac:dyDescent="0.25">
      <c r="A77" s="31" t="s">
        <v>19</v>
      </c>
      <c r="B77" s="31" t="s">
        <v>30</v>
      </c>
      <c r="C77" s="31" t="s">
        <v>78</v>
      </c>
      <c r="D77" s="31" t="s">
        <v>107</v>
      </c>
      <c r="E77" s="58">
        <f t="shared" ref="E77:P77" si="24">E25-E51</f>
        <v>606337.5</v>
      </c>
      <c r="F77" s="58">
        <f t="shared" si="24"/>
        <v>593227.5</v>
      </c>
      <c r="G77" s="58">
        <f t="shared" si="24"/>
        <v>576840</v>
      </c>
      <c r="H77" s="58">
        <f t="shared" si="24"/>
        <v>606337.5</v>
      </c>
      <c r="I77" s="58">
        <f t="shared" si="24"/>
        <v>642390</v>
      </c>
      <c r="J77" s="58">
        <f t="shared" si="24"/>
        <v>589950</v>
      </c>
      <c r="K77" s="58">
        <f t="shared" si="24"/>
        <v>537510</v>
      </c>
      <c r="L77" s="58">
        <f t="shared" si="24"/>
        <v>521122.5</v>
      </c>
      <c r="M77" s="58">
        <f t="shared" si="24"/>
        <v>524296.5</v>
      </c>
      <c r="N77" s="58">
        <f t="shared" si="24"/>
        <v>577668</v>
      </c>
      <c r="O77" s="58" t="e">
        <f t="shared" si="24"/>
        <v>#N/A</v>
      </c>
      <c r="P77" s="58" t="e">
        <f t="shared" si="24"/>
        <v>#N/A</v>
      </c>
      <c r="R77" s="58">
        <v>5775679.5</v>
      </c>
    </row>
    <row r="78" spans="1:18" x14ac:dyDescent="0.25">
      <c r="A78" s="31" t="s">
        <v>19</v>
      </c>
      <c r="B78" s="31" t="s">
        <v>30</v>
      </c>
      <c r="C78" s="31" t="s">
        <v>78</v>
      </c>
      <c r="D78" s="31" t="s">
        <v>15</v>
      </c>
      <c r="E78" s="58">
        <f t="shared" ref="E78:P78" si="25">SUM(E68:E77)</f>
        <v>11012945.1</v>
      </c>
      <c r="F78" s="58">
        <f t="shared" si="25"/>
        <v>11219517.300000001</v>
      </c>
      <c r="G78" s="58">
        <f t="shared" si="25"/>
        <v>11195312.1</v>
      </c>
      <c r="H78" s="58">
        <f t="shared" si="25"/>
        <v>10745618.4</v>
      </c>
      <c r="I78" s="58">
        <f t="shared" si="25"/>
        <v>11064888.300000001</v>
      </c>
      <c r="J78" s="58">
        <f t="shared" si="25"/>
        <v>10862749.35</v>
      </c>
      <c r="K78" s="58">
        <f t="shared" si="25"/>
        <v>10575347.1</v>
      </c>
      <c r="L78" s="58">
        <f t="shared" si="25"/>
        <v>10180369.02</v>
      </c>
      <c r="M78" s="58">
        <f t="shared" si="25"/>
        <v>8378313.6099999994</v>
      </c>
      <c r="N78" s="58">
        <f t="shared" si="25"/>
        <v>8457102.0500000007</v>
      </c>
      <c r="O78" s="58" t="e">
        <f t="shared" si="25"/>
        <v>#N/A</v>
      </c>
      <c r="P78" s="58" t="e">
        <f t="shared" si="25"/>
        <v>#N/A</v>
      </c>
      <c r="R78" s="58">
        <v>103692162.33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39997558519241921"/>
  </sheetPr>
  <dimension ref="B5:Y43"/>
  <sheetViews>
    <sheetView showGridLines="0" showRowColHeaders="0" tabSelected="1" workbookViewId="0">
      <selection activeCell="AB14" sqref="AB14"/>
    </sheetView>
  </sheetViews>
  <sheetFormatPr defaultRowHeight="15" x14ac:dyDescent="0.25"/>
  <cols>
    <col min="1" max="1" width="3" style="78" customWidth="1"/>
    <col min="2" max="2" width="11.42578125" style="78" customWidth="1"/>
    <col min="3" max="3" width="10.140625" style="78" customWidth="1"/>
    <col min="4" max="4" width="11.5703125" style="78" customWidth="1"/>
    <col min="5" max="6" width="9.140625" style="78"/>
    <col min="7" max="7" width="3.5703125" style="78" customWidth="1"/>
    <col min="8" max="8" width="8.7109375" style="78" customWidth="1"/>
    <col min="9" max="12" width="10.85546875" style="78" customWidth="1"/>
    <col min="13" max="13" width="4.42578125" style="78" customWidth="1"/>
    <col min="14" max="21" width="9.140625" style="78"/>
    <col min="22" max="22" width="9.5703125" style="78" customWidth="1"/>
    <col min="23" max="24" width="9.140625" style="78"/>
    <col min="25" max="25" width="6" style="78" customWidth="1"/>
    <col min="26" max="26" width="3.140625" style="78" customWidth="1"/>
    <col min="27" max="31" width="9.140625" style="78"/>
    <col min="32" max="32" width="2.85546875" style="78" customWidth="1"/>
    <col min="33" max="16384" width="9.140625" style="78"/>
  </cols>
  <sheetData>
    <row r="5" spans="2:25" x14ac:dyDescent="0.25">
      <c r="B5" s="85" t="s">
        <v>0</v>
      </c>
      <c r="C5" s="86" t="s">
        <v>19</v>
      </c>
      <c r="D5" s="86" t="s">
        <v>20</v>
      </c>
      <c r="E5" s="86" t="s">
        <v>21</v>
      </c>
      <c r="F5" s="86" t="s">
        <v>59</v>
      </c>
      <c r="H5" s="83" t="s">
        <v>53</v>
      </c>
      <c r="I5" s="84" t="s">
        <v>19</v>
      </c>
      <c r="J5" s="84" t="s">
        <v>20</v>
      </c>
      <c r="K5" s="84" t="s">
        <v>21</v>
      </c>
      <c r="L5" s="84" t="s">
        <v>59</v>
      </c>
      <c r="N5" s="88" t="s">
        <v>167</v>
      </c>
      <c r="O5" s="87"/>
      <c r="P5" s="87"/>
      <c r="Q5" s="87"/>
      <c r="R5" s="87"/>
      <c r="S5" s="87"/>
      <c r="T5" s="87"/>
      <c r="U5" s="87"/>
      <c r="V5" s="87"/>
      <c r="W5" s="87"/>
      <c r="X5" s="87"/>
      <c r="Y5" s="87"/>
    </row>
    <row r="6" spans="2:25" x14ac:dyDescent="0.25">
      <c r="B6" s="79" t="str">
        <f>List!$S2</f>
        <v>England</v>
      </c>
      <c r="C6" s="80">
        <f ca="1">SUMIFS(Calc!$R$3:$R$197,Calc!$D$3:$D$197,$B6,Calc!$B$3:$B$197,$B$5,Calc!$A$3:$A$197,C$5)/1000</f>
        <v>15301.881599999999</v>
      </c>
      <c r="D6" s="80">
        <f ca="1">SUMIFS(Calc!$R$3:$R$197,Calc!$D$3:$D$197,$B6,Calc!$B$3:$B$197,$B$5,Calc!$A$3:$A$197,D$5)/1000</f>
        <v>16228.8</v>
      </c>
      <c r="E6" s="81">
        <f t="shared" ref="E6" ca="1" si="0">(D6-C6)/C6</f>
        <v>6.0575452367897069E-2</v>
      </c>
      <c r="F6" s="82">
        <f t="shared" ref="F6:F15" ca="1" si="1">E6</f>
        <v>6.0575452367897069E-2</v>
      </c>
      <c r="H6" s="79" t="str">
        <f>List!$S2</f>
        <v>England</v>
      </c>
      <c r="I6" s="80">
        <f ca="1">SUMIFS(Calc!$R$3:$R$197,Calc!$D$3:$D$197,$B6,Calc!$B$3:$B$197,$H$5,Calc!$A$3:$A$197,I$5)/1000</f>
        <v>5738.2055999999993</v>
      </c>
      <c r="J6" s="80">
        <f ca="1">SUMIFS(Calc!$R$3:$R$197,Calc!$D$3:$D$197,$B6,Calc!$B$3:$B$197,$H$5,Calc!$A$3:$A$197,J$5)/1000</f>
        <v>6085.8</v>
      </c>
      <c r="K6" s="81">
        <f ca="1">(J6-I6)/I6</f>
        <v>6.0575452367897187E-2</v>
      </c>
      <c r="L6" s="82">
        <f t="shared" ref="L6:L15" ca="1" si="2">K6</f>
        <v>6.0575452367897187E-2</v>
      </c>
    </row>
    <row r="7" spans="2:25" x14ac:dyDescent="0.25">
      <c r="B7" s="79" t="str">
        <f>List!$S3</f>
        <v>France</v>
      </c>
      <c r="C7" s="80">
        <f ca="1">SUMIFS(Calc!$R$3:$R$197,Calc!$D$3:$D$197,$B7,Calc!$B$3:$B$197,$B$5,Calc!$A$3:$A$197,C$5)/1000</f>
        <v>18722.725599999998</v>
      </c>
      <c r="D7" s="80">
        <f ca="1">SUMIFS(Calc!$R$3:$R$197,Calc!$D$3:$D$197,$B7,Calc!$B$3:$B$197,$B$5,Calc!$A$3:$A$197,D$5)/1000</f>
        <v>19076.240000000002</v>
      </c>
      <c r="E7" s="81">
        <f t="shared" ref="E7:E14" ca="1" si="3">(D7-C7)/C7</f>
        <v>1.8881567115420616E-2</v>
      </c>
      <c r="F7" s="82">
        <f t="shared" ca="1" si="1"/>
        <v>1.8881567115420616E-2</v>
      </c>
      <c r="H7" s="79" t="str">
        <f>List!$S3</f>
        <v>France</v>
      </c>
      <c r="I7" s="80">
        <f ca="1">SUMIFS(Calc!$R$3:$R$197,Calc!$D$3:$D$197,$B7,Calc!$B$3:$B$197,$H$5,Calc!$A$3:$A$197,I$5)/1000</f>
        <v>7096.0221000000001</v>
      </c>
      <c r="J7" s="80">
        <f ca="1">SUMIFS(Calc!$R$3:$R$197,Calc!$D$3:$D$197,$B7,Calc!$B$3:$B$197,$H$5,Calc!$A$3:$A$197,J$5)/1000</f>
        <v>6528.59</v>
      </c>
      <c r="K7" s="81">
        <f t="shared" ref="K7:K15" ca="1" si="4">(J7-I7)/I7</f>
        <v>-7.9964815780379256E-2</v>
      </c>
      <c r="L7" s="82">
        <f t="shared" ca="1" si="2"/>
        <v>-7.9964815780379256E-2</v>
      </c>
    </row>
    <row r="8" spans="2:25" x14ac:dyDescent="0.25">
      <c r="B8" s="79" t="str">
        <f>List!$S4</f>
        <v>Germany</v>
      </c>
      <c r="C8" s="80">
        <f ca="1">SUMIFS(Calc!$R$3:$R$197,Calc!$D$3:$D$197,$B8,Calc!$B$3:$B$197,$B$5,Calc!$A$3:$A$197,C$5)/1000</f>
        <v>18452.090400000001</v>
      </c>
      <c r="D8" s="80">
        <f ca="1">SUMIFS(Calc!$R$3:$R$197,Calc!$D$3:$D$197,$B8,Calc!$B$3:$B$197,$B$5,Calc!$A$3:$A$197,D$5)/1000</f>
        <v>17158.48</v>
      </c>
      <c r="E8" s="81">
        <f t="shared" ca="1" si="3"/>
        <v>-7.0106441707005793E-2</v>
      </c>
      <c r="F8" s="82">
        <f t="shared" ca="1" si="1"/>
        <v>-7.0106441707005793E-2</v>
      </c>
      <c r="H8" s="79" t="str">
        <f>List!$S4</f>
        <v>Germany</v>
      </c>
      <c r="I8" s="80">
        <f ca="1">SUMIFS(Calc!$R$3:$R$197,Calc!$D$3:$D$197,$B8,Calc!$B$3:$B$197,$H$5,Calc!$A$3:$A$197,I$5)/1000</f>
        <v>6919.5339000000004</v>
      </c>
      <c r="J8" s="80">
        <f ca="1">SUMIFS(Calc!$R$3:$R$197,Calc!$D$3:$D$197,$B8,Calc!$B$3:$B$197,$H$5,Calc!$A$3:$A$197,J$5)/1000</f>
        <v>6621.93</v>
      </c>
      <c r="K8" s="81">
        <f t="shared" ca="1" si="4"/>
        <v>-4.3009240839184275E-2</v>
      </c>
      <c r="L8" s="82">
        <f t="shared" ca="1" si="2"/>
        <v>-4.3009240839184275E-2</v>
      </c>
    </row>
    <row r="9" spans="2:25" x14ac:dyDescent="0.25">
      <c r="B9" s="79" t="str">
        <f>List!$S5</f>
        <v>Greece</v>
      </c>
      <c r="C9" s="80">
        <f ca="1">SUMIFS(Calc!$R$3:$R$197,Calc!$D$3:$D$197,$B9,Calc!$B$3:$B$197,$B$5,Calc!$A$3:$A$197,C$5)/1000</f>
        <v>26268.907200000001</v>
      </c>
      <c r="D9" s="80">
        <f ca="1">SUMIFS(Calc!$R$3:$R$197,Calc!$D$3:$D$197,$B9,Calc!$B$3:$B$197,$B$5,Calc!$A$3:$A$197,D$5)/1000</f>
        <v>25576</v>
      </c>
      <c r="E9" s="81">
        <f t="shared" ca="1" si="3"/>
        <v>-2.6377465751601627E-2</v>
      </c>
      <c r="F9" s="82">
        <f t="shared" ca="1" si="1"/>
        <v>-2.6377465751601627E-2</v>
      </c>
      <c r="H9" s="79" t="str">
        <f>List!$S5</f>
        <v>Greece</v>
      </c>
      <c r="I9" s="80">
        <f ca="1">SUMIFS(Calc!$R$3:$R$197,Calc!$D$3:$D$197,$B9,Calc!$B$3:$B$197,$H$5,Calc!$A$3:$A$197,I$5)/1000</f>
        <v>9850.8401999999987</v>
      </c>
      <c r="J9" s="80">
        <f ca="1">SUMIFS(Calc!$R$3:$R$197,Calc!$D$3:$D$197,$B9,Calc!$B$3:$B$197,$H$5,Calc!$A$3:$A$197,J$5)/1000</f>
        <v>10453.5</v>
      </c>
      <c r="K9" s="81">
        <f t="shared" ca="1" si="4"/>
        <v>6.1178517544117843E-2</v>
      </c>
      <c r="L9" s="82">
        <f t="shared" ca="1" si="2"/>
        <v>6.1178517544117843E-2</v>
      </c>
    </row>
    <row r="10" spans="2:25" x14ac:dyDescent="0.25">
      <c r="B10" s="79" t="str">
        <f>List!$S6</f>
        <v>Ireland</v>
      </c>
      <c r="C10" s="80">
        <f ca="1">SUMIFS(Calc!$R$3:$R$197,Calc!$D$3:$D$197,$B10,Calc!$B$3:$B$197,$B$5,Calc!$A$3:$A$197,C$5)/1000</f>
        <v>17735.031999999999</v>
      </c>
      <c r="D10" s="80">
        <f ca="1">SUMIFS(Calc!$R$3:$R$197,Calc!$D$3:$D$197,$B10,Calc!$B$3:$B$197,$B$5,Calc!$A$3:$A$197,D$5)/1000</f>
        <v>18444</v>
      </c>
      <c r="E10" s="81">
        <f t="shared" ca="1" si="3"/>
        <v>3.9975569257501245E-2</v>
      </c>
      <c r="F10" s="82">
        <f t="shared" ca="1" si="1"/>
        <v>3.9975569257501245E-2</v>
      </c>
      <c r="H10" s="79" t="str">
        <f>List!$S6</f>
        <v>Ireland</v>
      </c>
      <c r="I10" s="80">
        <f ca="1">SUMIFS(Calc!$R$3:$R$197,Calc!$D$3:$D$197,$B10,Calc!$B$3:$B$197,$H$5,Calc!$A$3:$A$197,I$5)/1000</f>
        <v>6725.6369999999997</v>
      </c>
      <c r="J10" s="80">
        <f ca="1">SUMIFS(Calc!$R$3:$R$197,Calc!$D$3:$D$197,$B10,Calc!$B$3:$B$197,$H$5,Calc!$A$3:$A$197,J$5)/1000</f>
        <v>7141.5</v>
      </c>
      <c r="K10" s="81">
        <f t="shared" ca="1" si="4"/>
        <v>6.183250746360535E-2</v>
      </c>
      <c r="L10" s="82">
        <f t="shared" ca="1" si="2"/>
        <v>6.183250746360535E-2</v>
      </c>
    </row>
    <row r="11" spans="2:25" x14ac:dyDescent="0.25">
      <c r="B11" s="79" t="str">
        <f>List!$S7</f>
        <v>Italy</v>
      </c>
      <c r="C11" s="80">
        <f ca="1">SUMIFS(Calc!$R$3:$R$197,Calc!$D$3:$D$197,$B11,Calc!$B$3:$B$197,$B$5,Calc!$A$3:$A$197,C$5)/1000</f>
        <v>5994.72</v>
      </c>
      <c r="D11" s="80">
        <f ca="1">SUMIFS(Calc!$R$3:$R$197,Calc!$D$3:$D$197,$B11,Calc!$B$3:$B$197,$B$5,Calc!$A$3:$A$197,D$5)/1000</f>
        <v>8611.2000000000007</v>
      </c>
      <c r="E11" s="81">
        <f t="shared" ca="1" si="3"/>
        <v>0.43646408839779011</v>
      </c>
      <c r="F11" s="82">
        <f t="shared" ca="1" si="1"/>
        <v>0.43646408839779011</v>
      </c>
      <c r="H11" s="79" t="str">
        <f>List!$S7</f>
        <v>Italy</v>
      </c>
      <c r="I11" s="80">
        <f ca="1">SUMIFS(Calc!$R$3:$R$197,Calc!$D$3:$D$197,$B11,Calc!$B$3:$B$197,$H$5,Calc!$A$3:$A$197,I$5)/1000</f>
        <v>2248.02</v>
      </c>
      <c r="J11" s="80">
        <f ca="1">SUMIFS(Calc!$R$3:$R$197,Calc!$D$3:$D$197,$B11,Calc!$B$3:$B$197,$H$5,Calc!$A$3:$A$197,J$5)/1000</f>
        <v>4229.2</v>
      </c>
      <c r="K11" s="81">
        <f t="shared" ca="1" si="4"/>
        <v>0.88129998843426649</v>
      </c>
      <c r="L11" s="82">
        <f t="shared" ca="1" si="2"/>
        <v>0.88129998843426649</v>
      </c>
    </row>
    <row r="12" spans="2:25" x14ac:dyDescent="0.25">
      <c r="B12" s="79" t="str">
        <f>List!$S8</f>
        <v>Portugal</v>
      </c>
      <c r="C12" s="80">
        <f ca="1">SUMIFS(Calc!$R$3:$R$197,Calc!$D$3:$D$197,$B12,Calc!$B$3:$B$197,$B$5,Calc!$A$3:$A$197,C$5)/1000</f>
        <v>15130.714127999998</v>
      </c>
      <c r="D12" s="80">
        <f ca="1">SUMIFS(Calc!$R$3:$R$197,Calc!$D$3:$D$197,$B12,Calc!$B$3:$B$197,$B$5,Calc!$A$3:$A$197,D$5)/1000</f>
        <v>14479.953599999999</v>
      </c>
      <c r="E12" s="81">
        <f t="shared" ca="1" si="3"/>
        <v>-4.3009240839184198E-2</v>
      </c>
      <c r="F12" s="82">
        <f t="shared" ca="1" si="1"/>
        <v>-4.3009240839184198E-2</v>
      </c>
      <c r="H12" s="79" t="str">
        <f>List!$S8</f>
        <v>Portugal</v>
      </c>
      <c r="I12" s="80">
        <f ca="1">SUMIFS(Calc!$R$3:$R$197,Calc!$D$3:$D$197,$B12,Calc!$B$3:$B$197,$H$5,Calc!$A$3:$A$197,I$5)/1000</f>
        <v>5674.0177979999999</v>
      </c>
      <c r="J12" s="80">
        <f ca="1">SUMIFS(Calc!$R$3:$R$197,Calc!$D$3:$D$197,$B12,Calc!$B$3:$B$197,$H$5,Calc!$A$3:$A$197,J$5)/1000</f>
        <v>5429.9825999999994</v>
      </c>
      <c r="K12" s="81">
        <f t="shared" ca="1" si="4"/>
        <v>-4.3009240839184358E-2</v>
      </c>
      <c r="L12" s="82">
        <f t="shared" ca="1" si="2"/>
        <v>-4.3009240839184358E-2</v>
      </c>
    </row>
    <row r="13" spans="2:25" x14ac:dyDescent="0.25">
      <c r="B13" s="79" t="str">
        <f>List!$S9</f>
        <v>Scotland</v>
      </c>
      <c r="C13" s="80">
        <f ca="1">SUMIFS(Calc!$R$3:$R$197,Calc!$D$3:$D$197,$B13,Calc!$B$3:$B$197,$B$5,Calc!$A$3:$A$197,C$5)/1000</f>
        <v>10746.115199999998</v>
      </c>
      <c r="D13" s="80">
        <f ca="1">SUMIFS(Calc!$R$3:$R$197,Calc!$D$3:$D$197,$B13,Calc!$B$3:$B$197,$B$5,Calc!$A$3:$A$197,D$5)/1000</f>
        <v>11393.28</v>
      </c>
      <c r="E13" s="81">
        <f t="shared" ca="1" si="3"/>
        <v>6.0223139986439231E-2</v>
      </c>
      <c r="F13" s="82">
        <f t="shared" ca="1" si="1"/>
        <v>6.0223139986439231E-2</v>
      </c>
      <c r="H13" s="79" t="str">
        <f>List!$S9</f>
        <v>Scotland</v>
      </c>
      <c r="I13" s="80">
        <f ca="1">SUMIFS(Calc!$R$3:$R$197,Calc!$D$3:$D$197,$B13,Calc!$B$3:$B$197,$H$5,Calc!$A$3:$A$197,I$5)/1000</f>
        <v>4029.7932000000001</v>
      </c>
      <c r="J13" s="80">
        <f ca="1">SUMIFS(Calc!$R$3:$R$197,Calc!$D$3:$D$197,$B13,Calc!$B$3:$B$197,$H$5,Calc!$A$3:$A$197,J$5)/1000</f>
        <v>4272.4799999999996</v>
      </c>
      <c r="K13" s="81">
        <f t="shared" ca="1" si="4"/>
        <v>6.0223139986438877E-2</v>
      </c>
      <c r="L13" s="82">
        <f t="shared" ca="1" si="2"/>
        <v>6.0223139986438877E-2</v>
      </c>
    </row>
    <row r="14" spans="2:25" x14ac:dyDescent="0.25">
      <c r="B14" s="79" t="str">
        <f>List!$S10</f>
        <v>Spain</v>
      </c>
      <c r="C14" s="80">
        <f ca="1">SUMIFS(Calc!$R$3:$R$197,Calc!$D$3:$D$197,$B14,Calc!$B$3:$B$197,$B$5,Calc!$A$3:$A$197,C$5)/1000</f>
        <v>29754.186399999999</v>
      </c>
      <c r="D14" s="80">
        <f ca="1">SUMIFS(Calc!$R$3:$R$197,Calc!$D$3:$D$197,$B14,Calc!$B$3:$B$197,$B$5,Calc!$A$3:$A$197,D$5)/1000</f>
        <v>23855.784</v>
      </c>
      <c r="E14" s="81">
        <f t="shared" ca="1" si="3"/>
        <v>-0.19823773101051753</v>
      </c>
      <c r="F14" s="82">
        <f t="shared" ca="1" si="1"/>
        <v>-0.19823773101051753</v>
      </c>
      <c r="H14" s="79" t="str">
        <f>List!$S10</f>
        <v>Spain</v>
      </c>
      <c r="I14" s="80">
        <f ca="1">SUMIFS(Calc!$R$3:$R$197,Calc!$D$3:$D$197,$B14,Calc!$B$3:$B$197,$H$5,Calc!$A$3:$A$197,I$5)/1000</f>
        <v>11907.8199</v>
      </c>
      <c r="J14" s="80">
        <f ca="1">SUMIFS(Calc!$R$3:$R$197,Calc!$D$3:$D$197,$B14,Calc!$B$3:$B$197,$H$5,Calc!$A$3:$A$197,J$5)/1000</f>
        <v>9480.7099999999991</v>
      </c>
      <c r="K14" s="81">
        <f t="shared" ca="1" si="4"/>
        <v>-0.203824874778296</v>
      </c>
      <c r="L14" s="82">
        <f t="shared" ca="1" si="2"/>
        <v>-0.203824874778296</v>
      </c>
    </row>
    <row r="15" spans="2:25" x14ac:dyDescent="0.25">
      <c r="B15" s="79" t="str">
        <f>List!$S11</f>
        <v>Wales</v>
      </c>
      <c r="C15" s="80">
        <f ca="1">SUMIFS(Calc!$R$3:$R$197,Calc!$D$3:$D$197,$B15,Calc!$B$3:$B$197,$B$5,Calc!$A$3:$A$197,C$5)/1000</f>
        <v>9241.0872000000018</v>
      </c>
      <c r="D15" s="80">
        <f ca="1">SUMIFS(Calc!$R$3:$R$197,Calc!$D$3:$D$197,$B15,Calc!$B$3:$B$197,$B$5,Calc!$A$3:$A$197,D$5)/1000</f>
        <v>9809.0400000000009</v>
      </c>
      <c r="E15" s="81">
        <f t="shared" ref="E15" ca="1" si="5">(D15-C15)/C15</f>
        <v>6.1459521775749398E-2</v>
      </c>
      <c r="F15" s="82">
        <f t="shared" ca="1" si="1"/>
        <v>6.1459521775749398E-2</v>
      </c>
      <c r="H15" s="79" t="str">
        <f>List!$S11</f>
        <v>Wales</v>
      </c>
      <c r="I15" s="80">
        <f ca="1">SUMIFS(Calc!$R$3:$R$197,Calc!$D$3:$D$197,$B15,Calc!$B$3:$B$197,$H$5,Calc!$A$3:$A$197,I$5)/1000</f>
        <v>3465.4076999999997</v>
      </c>
      <c r="J15" s="80">
        <f ca="1">SUMIFS(Calc!$R$3:$R$197,Calc!$D$3:$D$197,$B15,Calc!$B$3:$B$197,$H$5,Calc!$A$3:$A$197,J$5)/1000</f>
        <v>3678.39</v>
      </c>
      <c r="K15" s="81">
        <f t="shared" ca="1" si="4"/>
        <v>6.1459521775749544E-2</v>
      </c>
      <c r="L15" s="82">
        <f t="shared" ca="1" si="2"/>
        <v>6.1459521775749544E-2</v>
      </c>
    </row>
    <row r="16" spans="2:25" ht="6" customHeight="1" x14ac:dyDescent="0.25">
      <c r="B16" s="79"/>
      <c r="C16" s="80"/>
      <c r="D16" s="80"/>
      <c r="E16" s="81"/>
      <c r="F16" s="82"/>
      <c r="H16" s="79"/>
      <c r="I16" s="80"/>
      <c r="J16" s="80"/>
      <c r="K16" s="81"/>
      <c r="L16" s="82"/>
    </row>
    <row r="17" spans="2:12" ht="6" customHeight="1" x14ac:dyDescent="0.25">
      <c r="B17" s="89"/>
      <c r="C17" s="90"/>
      <c r="D17" s="90"/>
      <c r="E17" s="91"/>
      <c r="F17" s="92"/>
      <c r="H17" s="89"/>
      <c r="I17" s="90"/>
      <c r="J17" s="90"/>
      <c r="K17" s="91"/>
      <c r="L17" s="92"/>
    </row>
    <row r="26" spans="2:12" ht="6" customHeight="1" x14ac:dyDescent="0.25">
      <c r="B26" s="89"/>
      <c r="C26" s="90"/>
      <c r="D26" s="90"/>
      <c r="E26" s="91"/>
      <c r="F26" s="92"/>
      <c r="H26" s="89"/>
      <c r="I26" s="90"/>
      <c r="J26" s="90"/>
      <c r="K26" s="91"/>
      <c r="L26" s="92"/>
    </row>
    <row r="34" spans="2:25" ht="6" customHeight="1" x14ac:dyDescent="0.25">
      <c r="B34" s="89"/>
      <c r="C34" s="90"/>
      <c r="D34" s="90"/>
      <c r="E34" s="91"/>
      <c r="F34" s="92"/>
      <c r="H34" s="89"/>
      <c r="I34" s="90"/>
      <c r="J34" s="90"/>
      <c r="K34" s="91"/>
      <c r="L34" s="92"/>
      <c r="N34" s="89"/>
      <c r="O34" s="90"/>
      <c r="P34" s="90"/>
      <c r="Q34" s="91"/>
      <c r="R34" s="92"/>
      <c r="S34" s="92"/>
      <c r="T34" s="92"/>
      <c r="U34" s="92"/>
      <c r="V34" s="92"/>
      <c r="W34" s="92"/>
      <c r="X34" s="92"/>
      <c r="Y34" s="92"/>
    </row>
    <row r="43" spans="2:25" x14ac:dyDescent="0.25">
      <c r="B43" s="87"/>
      <c r="C43" s="87"/>
      <c r="D43" s="87"/>
      <c r="E43" s="87"/>
      <c r="F43" s="87"/>
      <c r="H43" s="87"/>
      <c r="I43" s="87"/>
      <c r="J43" s="87"/>
      <c r="K43" s="87"/>
      <c r="L43" s="87"/>
      <c r="N43" s="87"/>
      <c r="O43" s="87"/>
      <c r="P43" s="87"/>
      <c r="Q43" s="87"/>
      <c r="R43" s="87"/>
      <c r="S43" s="87"/>
      <c r="T43" s="87"/>
      <c r="U43" s="87"/>
      <c r="V43" s="87"/>
      <c r="W43" s="87"/>
      <c r="X43" s="87"/>
      <c r="Y43" s="87"/>
    </row>
  </sheetData>
  <conditionalFormatting sqref="F6:F17">
    <cfRule type="dataBar" priority="15">
      <dataBar showValue="0">
        <cfvo type="min"/>
        <cfvo type="max"/>
        <color theme="7" tint="-0.249977111117893"/>
      </dataBar>
      <extLst>
        <ext xmlns:x14="http://schemas.microsoft.com/office/spreadsheetml/2009/9/main" uri="{B025F937-C7B1-47D3-B67F-A62EFF666E3E}">
          <x14:id>{6FCDE232-C6CE-401C-B1FE-09FCDDFDBAF6}</x14:id>
        </ext>
      </extLst>
    </cfRule>
  </conditionalFormatting>
  <conditionalFormatting sqref="L6:L16">
    <cfRule type="dataBar" priority="13">
      <dataBar showValue="0">
        <cfvo type="min"/>
        <cfvo type="max"/>
        <color theme="7" tint="-0.249977111117893"/>
      </dataBar>
      <extLst>
        <ext xmlns:x14="http://schemas.microsoft.com/office/spreadsheetml/2009/9/main" uri="{B025F937-C7B1-47D3-B67F-A62EFF666E3E}">
          <x14:id>{A3CC9ED1-FCC7-4BC6-82E8-43F5DF30E0F4}</x14:id>
        </ext>
      </extLst>
    </cfRule>
  </conditionalFormatting>
  <conditionalFormatting sqref="L17">
    <cfRule type="dataBar" priority="11">
      <dataBar showValue="0">
        <cfvo type="min"/>
        <cfvo type="max"/>
        <color theme="7" tint="-0.249977111117893"/>
      </dataBar>
      <extLst>
        <ext xmlns:x14="http://schemas.microsoft.com/office/spreadsheetml/2009/9/main" uri="{B025F937-C7B1-47D3-B67F-A62EFF666E3E}">
          <x14:id>{715E9C01-A0C4-4020-8B20-6AB47EC22B81}</x14:id>
        </ext>
      </extLst>
    </cfRule>
  </conditionalFormatting>
  <conditionalFormatting sqref="F26">
    <cfRule type="dataBar" priority="9">
      <dataBar showValue="0">
        <cfvo type="min"/>
        <cfvo type="max"/>
        <color theme="7" tint="-0.249977111117893"/>
      </dataBar>
      <extLst>
        <ext xmlns:x14="http://schemas.microsoft.com/office/spreadsheetml/2009/9/main" uri="{B025F937-C7B1-47D3-B67F-A62EFF666E3E}">
          <x14:id>{C609C92E-7E17-40D1-A066-9B44AAAFAE6B}</x14:id>
        </ext>
      </extLst>
    </cfRule>
  </conditionalFormatting>
  <conditionalFormatting sqref="L26">
    <cfRule type="dataBar" priority="7">
      <dataBar showValue="0">
        <cfvo type="min"/>
        <cfvo type="max"/>
        <color theme="7" tint="-0.249977111117893"/>
      </dataBar>
      <extLst>
        <ext xmlns:x14="http://schemas.microsoft.com/office/spreadsheetml/2009/9/main" uri="{B025F937-C7B1-47D3-B67F-A62EFF666E3E}">
          <x14:id>{E7C909A9-1681-4819-AF5E-7C021D035099}</x14:id>
        </ext>
      </extLst>
    </cfRule>
  </conditionalFormatting>
  <conditionalFormatting sqref="F34">
    <cfRule type="dataBar" priority="5">
      <dataBar showValue="0">
        <cfvo type="min"/>
        <cfvo type="max"/>
        <color theme="7" tint="-0.249977111117893"/>
      </dataBar>
      <extLst>
        <ext xmlns:x14="http://schemas.microsoft.com/office/spreadsheetml/2009/9/main" uri="{B025F937-C7B1-47D3-B67F-A62EFF666E3E}">
          <x14:id>{47884521-0F88-4C26-AB76-DFD26AF1DC10}</x14:id>
        </ext>
      </extLst>
    </cfRule>
  </conditionalFormatting>
  <conditionalFormatting sqref="L34">
    <cfRule type="dataBar" priority="3">
      <dataBar showValue="0">
        <cfvo type="min"/>
        <cfvo type="max"/>
        <color theme="7" tint="-0.249977111117893"/>
      </dataBar>
      <extLst>
        <ext xmlns:x14="http://schemas.microsoft.com/office/spreadsheetml/2009/9/main" uri="{B025F937-C7B1-47D3-B67F-A62EFF666E3E}">
          <x14:id>{4E860253-5198-4024-B676-8E8E505342A1}</x14:id>
        </ext>
      </extLst>
    </cfRule>
  </conditionalFormatting>
  <conditionalFormatting sqref="R34:Y34">
    <cfRule type="dataBar" priority="1">
      <dataBar showValue="0">
        <cfvo type="min"/>
        <cfvo type="max"/>
        <color theme="7" tint="-0.249977111117893"/>
      </dataBar>
      <extLst>
        <ext xmlns:x14="http://schemas.microsoft.com/office/spreadsheetml/2009/9/main" uri="{B025F937-C7B1-47D3-B67F-A62EFF666E3E}">
          <x14:id>{6E1B97D2-DB3C-4AE6-8CFA-3A14AD40004B}</x14:id>
        </ext>
      </extLst>
    </cfRule>
  </conditionalFormatting>
  <pageMargins left="0.7" right="0.7" top="0.75" bottom="0.75" header="0.3" footer="0.3"/>
  <pageSetup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7</xdr:col>
                    <xdr:colOff>0</xdr:colOff>
                    <xdr:row>17</xdr:row>
                    <xdr:rowOff>57150</xdr:rowOff>
                  </from>
                  <to>
                    <xdr:col>8</xdr:col>
                    <xdr:colOff>161925</xdr:colOff>
                    <xdr:row>18</xdr:row>
                    <xdr:rowOff>76200</xdr:rowOff>
                  </to>
                </anchor>
              </controlPr>
            </control>
          </mc:Choice>
        </mc:AlternateContent>
        <mc:AlternateContent xmlns:mc="http://schemas.openxmlformats.org/markup-compatibility/2006">
          <mc:Choice Requires="x14">
            <control shapeId="9218" r:id="rId5" name="Drop Down 2">
              <controlPr defaultSize="0" autoLine="0" autoPict="0">
                <anchor moveWithCells="1">
                  <from>
                    <xdr:col>13</xdr:col>
                    <xdr:colOff>9525</xdr:colOff>
                    <xdr:row>2</xdr:row>
                    <xdr:rowOff>123825</xdr:rowOff>
                  </from>
                  <to>
                    <xdr:col>14</xdr:col>
                    <xdr:colOff>219075</xdr:colOff>
                    <xdr:row>3</xdr:row>
                    <xdr:rowOff>142875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6FCDE232-C6CE-401C-B1FE-09FCDDFDBAF6}">
            <x14:dataBar minLength="0" maxLength="100" gradient="0" direction="leftToRight" axisPosition="middle">
              <x14:cfvo type="autoMin"/>
              <x14:cfvo type="autoMax"/>
              <x14:negativeFillColor rgb="FFC00000"/>
              <x14:axisColor theme="0"/>
            </x14:dataBar>
          </x14:cfRule>
          <xm:sqref>F6:F17</xm:sqref>
        </x14:conditionalFormatting>
        <x14:conditionalFormatting xmlns:xm="http://schemas.microsoft.com/office/excel/2006/main">
          <x14:cfRule type="dataBar" id="{A3CC9ED1-FCC7-4BC6-82E8-43F5DF30E0F4}">
            <x14:dataBar minLength="0" maxLength="100" gradient="0" direction="leftToRight" axisPosition="middle">
              <x14:cfvo type="autoMin"/>
              <x14:cfvo type="autoMax"/>
              <x14:negativeFillColor rgb="FFC00000"/>
              <x14:axisColor theme="0"/>
            </x14:dataBar>
          </x14:cfRule>
          <xm:sqref>L6:L16</xm:sqref>
        </x14:conditionalFormatting>
        <x14:conditionalFormatting xmlns:xm="http://schemas.microsoft.com/office/excel/2006/main">
          <x14:cfRule type="dataBar" id="{715E9C01-A0C4-4020-8B20-6AB47EC22B81}">
            <x14:dataBar minLength="0" maxLength="100" gradient="0" direction="leftToRight" axisPosition="middle">
              <x14:cfvo type="autoMin"/>
              <x14:cfvo type="autoMax"/>
              <x14:negativeFillColor rgb="FFC00000"/>
              <x14:axisColor theme="0"/>
            </x14:dataBar>
          </x14:cfRule>
          <xm:sqref>L17</xm:sqref>
        </x14:conditionalFormatting>
        <x14:conditionalFormatting xmlns:xm="http://schemas.microsoft.com/office/excel/2006/main">
          <x14:cfRule type="dataBar" id="{C609C92E-7E17-40D1-A066-9B44AAAFAE6B}">
            <x14:dataBar minLength="0" maxLength="100" gradient="0" direction="leftToRight" axisPosition="middle">
              <x14:cfvo type="autoMin"/>
              <x14:cfvo type="autoMax"/>
              <x14:negativeFillColor rgb="FFC00000"/>
              <x14:axisColor theme="0"/>
            </x14:dataBar>
          </x14:cfRule>
          <xm:sqref>F26</xm:sqref>
        </x14:conditionalFormatting>
        <x14:conditionalFormatting xmlns:xm="http://schemas.microsoft.com/office/excel/2006/main">
          <x14:cfRule type="dataBar" id="{E7C909A9-1681-4819-AF5E-7C021D035099}">
            <x14:dataBar minLength="0" maxLength="100" gradient="0" direction="leftToRight" axisPosition="middle">
              <x14:cfvo type="autoMin"/>
              <x14:cfvo type="autoMax"/>
              <x14:negativeFillColor rgb="FFC00000"/>
              <x14:axisColor theme="0"/>
            </x14:dataBar>
          </x14:cfRule>
          <xm:sqref>L26</xm:sqref>
        </x14:conditionalFormatting>
        <x14:conditionalFormatting xmlns:xm="http://schemas.microsoft.com/office/excel/2006/main">
          <x14:cfRule type="dataBar" id="{47884521-0F88-4C26-AB76-DFD26AF1DC10}">
            <x14:dataBar minLength="0" maxLength="100" gradient="0" direction="leftToRight" axisPosition="middle">
              <x14:cfvo type="autoMin"/>
              <x14:cfvo type="autoMax"/>
              <x14:negativeFillColor rgb="FFC00000"/>
              <x14:axisColor theme="0"/>
            </x14:dataBar>
          </x14:cfRule>
          <xm:sqref>F34</xm:sqref>
        </x14:conditionalFormatting>
        <x14:conditionalFormatting xmlns:xm="http://schemas.microsoft.com/office/excel/2006/main">
          <x14:cfRule type="dataBar" id="{4E860253-5198-4024-B676-8E8E505342A1}">
            <x14:dataBar minLength="0" maxLength="100" gradient="0" direction="leftToRight" axisPosition="middle">
              <x14:cfvo type="autoMin"/>
              <x14:cfvo type="autoMax"/>
              <x14:negativeFillColor rgb="FFC00000"/>
              <x14:axisColor theme="0"/>
            </x14:dataBar>
          </x14:cfRule>
          <xm:sqref>L34</xm:sqref>
        </x14:conditionalFormatting>
        <x14:conditionalFormatting xmlns:xm="http://schemas.microsoft.com/office/excel/2006/main">
          <x14:cfRule type="dataBar" id="{6E1B97D2-DB3C-4AE6-8CFA-3A14AD40004B}">
            <x14:dataBar minLength="0" maxLength="100" gradient="0" direction="leftToRight" axisPosition="middle">
              <x14:cfvo type="autoMin"/>
              <x14:cfvo type="autoMax"/>
              <x14:negativeFillColor rgb="FFC00000"/>
              <x14:axisColor theme="0"/>
            </x14:dataBar>
          </x14:cfRule>
          <xm:sqref>R34:Y34</xm:sqref>
        </x14:conditionalFormatting>
        <x14:conditionalFormatting xmlns:xm="http://schemas.microsoft.com/office/excel/2006/main">
          <x14:cfRule type="iconSet" priority="16" id="{A8C04DB7-B4DD-47B7-8DCB-5A7CE0CE0A3B}">
            <x14:iconSet iconSet="3Symbols">
              <x14:cfvo type="percent">
                <xm:f>0</xm:f>
              </x14:cfvo>
              <x14:cfvo type="num">
                <xm:f>List!$O$3</xm:f>
              </x14:cfvo>
              <x14:cfvo type="num">
                <xm:f>List!$O$2</xm:f>
              </x14:cfvo>
            </x14:iconSet>
          </x14:cfRule>
          <xm:sqref>E6:E17</xm:sqref>
        </x14:conditionalFormatting>
        <x14:conditionalFormatting xmlns:xm="http://schemas.microsoft.com/office/excel/2006/main">
          <x14:cfRule type="iconSet" priority="14" id="{59E24D87-5A16-4917-9530-D8C7BDE1F784}">
            <x14:iconSet iconSet="3Symbols">
              <x14:cfvo type="percent">
                <xm:f>0</xm:f>
              </x14:cfvo>
              <x14:cfvo type="num">
                <xm:f>List!$O$3</xm:f>
              </x14:cfvo>
              <x14:cfvo type="num">
                <xm:f>List!$O$2</xm:f>
              </x14:cfvo>
            </x14:iconSet>
          </x14:cfRule>
          <xm:sqref>K6:K16</xm:sqref>
        </x14:conditionalFormatting>
        <x14:conditionalFormatting xmlns:xm="http://schemas.microsoft.com/office/excel/2006/main">
          <x14:cfRule type="iconSet" priority="12" id="{1CFFF570-952F-46F7-9B1C-3036831ED1E7}">
            <x14:iconSet iconSet="3Symbols">
              <x14:cfvo type="percent">
                <xm:f>0</xm:f>
              </x14:cfvo>
              <x14:cfvo type="num">
                <xm:f>List!$O$3</xm:f>
              </x14:cfvo>
              <x14:cfvo type="num">
                <xm:f>List!$O$2</xm:f>
              </x14:cfvo>
            </x14:iconSet>
          </x14:cfRule>
          <xm:sqref>K17</xm:sqref>
        </x14:conditionalFormatting>
        <x14:conditionalFormatting xmlns:xm="http://schemas.microsoft.com/office/excel/2006/main">
          <x14:cfRule type="iconSet" priority="10" id="{52BCFFB3-56E1-4C60-AA96-8E7FD9A3DFE2}">
            <x14:iconSet iconSet="3Symbols">
              <x14:cfvo type="percent">
                <xm:f>0</xm:f>
              </x14:cfvo>
              <x14:cfvo type="num">
                <xm:f>List!$O$3</xm:f>
              </x14:cfvo>
              <x14:cfvo type="num">
                <xm:f>List!$O$2</xm:f>
              </x14:cfvo>
            </x14:iconSet>
          </x14:cfRule>
          <xm:sqref>E26</xm:sqref>
        </x14:conditionalFormatting>
        <x14:conditionalFormatting xmlns:xm="http://schemas.microsoft.com/office/excel/2006/main">
          <x14:cfRule type="iconSet" priority="8" id="{E8DBF2F9-057A-4B25-B60F-FC93AF246793}">
            <x14:iconSet iconSet="3Symbols">
              <x14:cfvo type="percent">
                <xm:f>0</xm:f>
              </x14:cfvo>
              <x14:cfvo type="num">
                <xm:f>List!$O$3</xm:f>
              </x14:cfvo>
              <x14:cfvo type="num">
                <xm:f>List!$O$2</xm:f>
              </x14:cfvo>
            </x14:iconSet>
          </x14:cfRule>
          <xm:sqref>K26</xm:sqref>
        </x14:conditionalFormatting>
        <x14:conditionalFormatting xmlns:xm="http://schemas.microsoft.com/office/excel/2006/main">
          <x14:cfRule type="iconSet" priority="6" id="{34F5C302-53D9-4ACC-8381-378A33E8263C}">
            <x14:iconSet iconSet="3Symbols">
              <x14:cfvo type="percent">
                <xm:f>0</xm:f>
              </x14:cfvo>
              <x14:cfvo type="num">
                <xm:f>List!$O$3</xm:f>
              </x14:cfvo>
              <x14:cfvo type="num">
                <xm:f>List!$O$2</xm:f>
              </x14:cfvo>
            </x14:iconSet>
          </x14:cfRule>
          <xm:sqref>E34</xm:sqref>
        </x14:conditionalFormatting>
        <x14:conditionalFormatting xmlns:xm="http://schemas.microsoft.com/office/excel/2006/main">
          <x14:cfRule type="iconSet" priority="4" id="{82C6497E-67F3-4119-998C-9A766649ECF4}">
            <x14:iconSet iconSet="3Symbols">
              <x14:cfvo type="percent">
                <xm:f>0</xm:f>
              </x14:cfvo>
              <x14:cfvo type="num">
                <xm:f>List!$O$3</xm:f>
              </x14:cfvo>
              <x14:cfvo type="num">
                <xm:f>List!$O$2</xm:f>
              </x14:cfvo>
            </x14:iconSet>
          </x14:cfRule>
          <xm:sqref>K34</xm:sqref>
        </x14:conditionalFormatting>
        <x14:conditionalFormatting xmlns:xm="http://schemas.microsoft.com/office/excel/2006/main">
          <x14:cfRule type="iconSet" priority="2" id="{83CAAC66-8DD3-49D5-B0D6-111CD4DD7D7D}">
            <x14:iconSet iconSet="3Symbols">
              <x14:cfvo type="percent">
                <xm:f>0</xm:f>
              </x14:cfvo>
              <x14:cfvo type="num">
                <xm:f>List!$O$3</xm:f>
              </x14:cfvo>
              <x14:cfvo type="num">
                <xm:f>List!$O$2</xm:f>
              </x14:cfvo>
            </x14:iconSet>
          </x14:cfRule>
          <xm:sqref>Q34</xm:sqref>
        </x14:conditionalFormatting>
      </x14:conditionalFormattings>
    </ex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M16"/>
  <sheetViews>
    <sheetView workbookViewId="0">
      <selection activeCell="J36" sqref="J36"/>
    </sheetView>
  </sheetViews>
  <sheetFormatPr defaultRowHeight="15" x14ac:dyDescent="0.25"/>
  <cols>
    <col min="1" max="1" width="17.7109375" style="31" bestFit="1" customWidth="1"/>
    <col min="2" max="2" width="11.5703125" style="31" customWidth="1"/>
    <col min="3" max="3" width="9.140625" style="31"/>
    <col min="4" max="4" width="9.42578125" style="31" bestFit="1" customWidth="1"/>
    <col min="5" max="10" width="9.140625" style="31"/>
    <col min="11" max="11" width="17.28515625" style="31" bestFit="1" customWidth="1"/>
    <col min="12" max="16384" width="9.140625" style="31"/>
  </cols>
  <sheetData>
    <row r="1" spans="1:13" x14ac:dyDescent="0.25">
      <c r="A1" s="31" t="s">
        <v>163</v>
      </c>
      <c r="B1" s="66"/>
      <c r="C1" s="66"/>
      <c r="D1" s="67"/>
      <c r="E1" s="67"/>
      <c r="F1" s="67"/>
      <c r="G1" s="67"/>
      <c r="H1" s="68"/>
      <c r="K1" s="31" t="s">
        <v>166</v>
      </c>
      <c r="L1" s="31" t="s">
        <v>165</v>
      </c>
      <c r="M1" s="31" t="s">
        <v>164</v>
      </c>
    </row>
    <row r="2" spans="1:13" x14ac:dyDescent="0.25">
      <c r="A2" s="31" t="s">
        <v>105</v>
      </c>
      <c r="B2" s="69" t="s">
        <v>163</v>
      </c>
      <c r="C2" s="70"/>
      <c r="D2" s="71"/>
      <c r="E2" s="71"/>
      <c r="F2" s="71"/>
      <c r="G2" s="71"/>
      <c r="H2" s="72"/>
      <c r="K2" s="31" t="s">
        <v>20</v>
      </c>
      <c r="L2" s="31" t="s">
        <v>162</v>
      </c>
      <c r="M2" s="31">
        <v>1721.872400341279</v>
      </c>
    </row>
    <row r="3" spans="1:13" x14ac:dyDescent="0.25">
      <c r="A3" s="31" t="s">
        <v>106</v>
      </c>
      <c r="B3" s="66" t="s">
        <v>105</v>
      </c>
      <c r="C3" s="66"/>
      <c r="D3" s="67"/>
      <c r="E3" s="67"/>
      <c r="F3" s="67"/>
      <c r="G3" s="67"/>
      <c r="H3" s="68"/>
      <c r="K3" s="31" t="s">
        <v>19</v>
      </c>
      <c r="L3" s="31" t="s">
        <v>162</v>
      </c>
      <c r="M3" s="31">
        <v>1682.4511473883313</v>
      </c>
    </row>
    <row r="4" spans="1:13" x14ac:dyDescent="0.25">
      <c r="A4" s="31" t="s">
        <v>107</v>
      </c>
      <c r="B4" s="73" t="s">
        <v>86</v>
      </c>
      <c r="C4" s="70"/>
      <c r="D4" s="71"/>
      <c r="E4" s="71"/>
      <c r="F4" s="71"/>
      <c r="G4" s="71"/>
      <c r="H4" s="72"/>
      <c r="K4" s="31" t="s">
        <v>20</v>
      </c>
      <c r="L4" s="31" t="s">
        <v>161</v>
      </c>
      <c r="M4" s="31">
        <v>2290.966819452924</v>
      </c>
    </row>
    <row r="5" spans="1:13" x14ac:dyDescent="0.25">
      <c r="A5" s="31" t="s">
        <v>158</v>
      </c>
      <c r="B5" s="73" t="s">
        <v>111</v>
      </c>
      <c r="C5" s="70"/>
      <c r="D5" s="71"/>
      <c r="E5" s="71"/>
      <c r="F5" s="71"/>
      <c r="G5" s="71"/>
      <c r="H5" s="72"/>
      <c r="K5" s="31" t="s">
        <v>19</v>
      </c>
      <c r="L5" s="31" t="s">
        <v>161</v>
      </c>
      <c r="M5" s="31">
        <v>2205</v>
      </c>
    </row>
    <row r="6" spans="1:13" x14ac:dyDescent="0.25">
      <c r="A6" s="31" t="s">
        <v>87</v>
      </c>
      <c r="B6" s="73" t="s">
        <v>157</v>
      </c>
      <c r="C6" s="70"/>
      <c r="D6" s="71"/>
      <c r="E6" s="71"/>
      <c r="F6" s="71"/>
      <c r="G6" s="71"/>
      <c r="H6" s="72"/>
    </row>
    <row r="7" spans="1:13" x14ac:dyDescent="0.25">
      <c r="A7" s="31" t="s">
        <v>157</v>
      </c>
      <c r="B7" s="73" t="s">
        <v>158</v>
      </c>
      <c r="C7" s="70"/>
      <c r="D7" s="71"/>
      <c r="E7" s="71"/>
      <c r="F7" s="71"/>
      <c r="G7" s="71"/>
      <c r="H7" s="72"/>
    </row>
    <row r="8" spans="1:13" x14ac:dyDescent="0.25">
      <c r="A8" s="31" t="s">
        <v>110</v>
      </c>
      <c r="B8" s="74" t="s">
        <v>153</v>
      </c>
      <c r="C8" s="75"/>
      <c r="D8" s="76"/>
      <c r="E8" s="76"/>
      <c r="F8" s="76"/>
      <c r="G8" s="76"/>
      <c r="H8" s="77"/>
    </row>
    <row r="9" spans="1:13" x14ac:dyDescent="0.25">
      <c r="A9" s="31" t="s">
        <v>109</v>
      </c>
    </row>
    <row r="10" spans="1:13" x14ac:dyDescent="0.25">
      <c r="A10" s="31" t="s">
        <v>86</v>
      </c>
    </row>
    <row r="11" spans="1:13" x14ac:dyDescent="0.25">
      <c r="A11" s="31" t="s">
        <v>112</v>
      </c>
    </row>
    <row r="12" spans="1:13" x14ac:dyDescent="0.25">
      <c r="A12" s="31" t="s">
        <v>111</v>
      </c>
    </row>
    <row r="13" spans="1:13" x14ac:dyDescent="0.25">
      <c r="A13" s="31" t="s">
        <v>156</v>
      </c>
    </row>
    <row r="14" spans="1:13" x14ac:dyDescent="0.25">
      <c r="A14" s="31" t="s">
        <v>155</v>
      </c>
    </row>
    <row r="15" spans="1:13" x14ac:dyDescent="0.25">
      <c r="A15" s="31" t="s">
        <v>154</v>
      </c>
    </row>
    <row r="16" spans="1:13" x14ac:dyDescent="0.25">
      <c r="A16" s="31"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sheetPr>
  <dimension ref="A1:AH111"/>
  <sheetViews>
    <sheetView workbookViewId="0">
      <pane ySplit="2" topLeftCell="A3" activePane="bottomLeft" state="frozen"/>
      <selection activeCell="G1" sqref="G1:J1048576"/>
      <selection pane="bottomLeft" activeCell="B36" sqref="B36"/>
    </sheetView>
  </sheetViews>
  <sheetFormatPr defaultRowHeight="15" x14ac:dyDescent="0.25"/>
  <cols>
    <col min="1" max="1" width="10.140625" style="31" bestFit="1" customWidth="1"/>
    <col min="2" max="15" width="11.42578125" style="57" customWidth="1"/>
    <col min="16" max="16" width="16.85546875" style="57" customWidth="1"/>
    <col min="17" max="17" width="10.140625" style="31" bestFit="1" customWidth="1"/>
    <col min="18" max="18" width="9.140625" style="31" customWidth="1"/>
    <col min="19" max="20" width="9.140625" style="31" hidden="1" customWidth="1"/>
    <col min="21" max="21" width="9.140625" style="31" customWidth="1"/>
    <col min="22" max="22" width="9.140625" style="31" hidden="1" customWidth="1"/>
    <col min="23" max="23" width="9.140625" style="31" customWidth="1"/>
    <col min="24" max="25" width="9.140625" style="31" hidden="1" customWidth="1"/>
    <col min="26" max="26" width="9.7109375" style="31" customWidth="1"/>
    <col min="27" max="27" width="9.140625" style="31" hidden="1" customWidth="1"/>
    <col min="28" max="28" width="9.140625" style="31" customWidth="1"/>
    <col min="29" max="31" width="9.140625" style="31" hidden="1" customWidth="1"/>
    <col min="32" max="32" width="9.140625" style="31" customWidth="1"/>
    <col min="33" max="33" width="9.140625" style="31"/>
    <col min="34" max="34" width="10.42578125" style="31" customWidth="1"/>
    <col min="35" max="16384" width="9.140625" style="31"/>
  </cols>
  <sheetData>
    <row r="1" spans="1:34" ht="30" customHeight="1" x14ac:dyDescent="0.25">
      <c r="H1" s="57" t="s">
        <v>160</v>
      </c>
      <c r="Q1" s="63" t="s">
        <v>159</v>
      </c>
      <c r="R1" s="62" t="str">
        <f t="shared" ref="R1:AG1" si="0">IF(ISERROR(R3),"",R2)</f>
        <v>England</v>
      </c>
      <c r="S1" s="62" t="str">
        <f t="shared" si="0"/>
        <v/>
      </c>
      <c r="T1" s="62" t="str">
        <f t="shared" si="0"/>
        <v/>
      </c>
      <c r="U1" s="62" t="str">
        <f t="shared" si="0"/>
        <v>Nireland</v>
      </c>
      <c r="V1" s="62" t="str">
        <f t="shared" si="0"/>
        <v/>
      </c>
      <c r="W1" s="62" t="str">
        <f t="shared" si="0"/>
        <v>Holland</v>
      </c>
      <c r="X1" s="62" t="str">
        <f t="shared" si="0"/>
        <v/>
      </c>
      <c r="Y1" s="62" t="str">
        <f t="shared" si="0"/>
        <v/>
      </c>
      <c r="Z1" s="62" t="str">
        <f t="shared" si="0"/>
        <v>France</v>
      </c>
      <c r="AA1" s="62" t="str">
        <f t="shared" si="0"/>
        <v/>
      </c>
      <c r="AB1" s="62" t="str">
        <f t="shared" si="0"/>
        <v>Greece</v>
      </c>
      <c r="AC1" s="62" t="str">
        <f t="shared" si="0"/>
        <v/>
      </c>
      <c r="AD1" s="62" t="str">
        <f t="shared" si="0"/>
        <v/>
      </c>
      <c r="AE1" s="62" t="str">
        <f t="shared" si="0"/>
        <v/>
      </c>
      <c r="AF1" s="62" t="str">
        <f t="shared" si="0"/>
        <v>Russia</v>
      </c>
      <c r="AG1" s="62" t="str">
        <f t="shared" si="0"/>
        <v>Turnover</v>
      </c>
      <c r="AH1" s="62" t="s">
        <v>151</v>
      </c>
    </row>
    <row r="2" spans="1:34" x14ac:dyDescent="0.25">
      <c r="A2" s="61" t="s">
        <v>159</v>
      </c>
      <c r="B2" s="31" t="s">
        <v>105</v>
      </c>
      <c r="C2" s="31" t="s">
        <v>106</v>
      </c>
      <c r="D2" s="31" t="s">
        <v>107</v>
      </c>
      <c r="E2" s="31" t="s">
        <v>158</v>
      </c>
      <c r="F2" s="31" t="s">
        <v>87</v>
      </c>
      <c r="G2" s="31" t="s">
        <v>157</v>
      </c>
      <c r="H2" s="31" t="s">
        <v>110</v>
      </c>
      <c r="I2" s="31" t="s">
        <v>109</v>
      </c>
      <c r="J2" s="31" t="s">
        <v>86</v>
      </c>
      <c r="K2" s="31" t="s">
        <v>112</v>
      </c>
      <c r="L2" s="31" t="s">
        <v>111</v>
      </c>
      <c r="M2" s="31" t="s">
        <v>156</v>
      </c>
      <c r="N2" s="31" t="s">
        <v>155</v>
      </c>
      <c r="O2" s="31" t="s">
        <v>154</v>
      </c>
      <c r="P2" s="31" t="s">
        <v>153</v>
      </c>
      <c r="Q2" s="61" t="s">
        <v>159</v>
      </c>
      <c r="R2" s="31" t="s">
        <v>105</v>
      </c>
      <c r="S2" s="31" t="s">
        <v>106</v>
      </c>
      <c r="T2" s="31" t="s">
        <v>107</v>
      </c>
      <c r="U2" s="31" t="s">
        <v>158</v>
      </c>
      <c r="V2" s="31" t="s">
        <v>87</v>
      </c>
      <c r="W2" s="31" t="s">
        <v>157</v>
      </c>
      <c r="X2" s="31" t="s">
        <v>110</v>
      </c>
      <c r="Y2" s="31" t="s">
        <v>109</v>
      </c>
      <c r="Z2" s="31" t="s">
        <v>86</v>
      </c>
      <c r="AA2" s="31" t="s">
        <v>112</v>
      </c>
      <c r="AB2" s="31" t="s">
        <v>111</v>
      </c>
      <c r="AC2" s="31" t="s">
        <v>156</v>
      </c>
      <c r="AD2" s="31" t="s">
        <v>155</v>
      </c>
      <c r="AE2" s="31" t="s">
        <v>154</v>
      </c>
      <c r="AF2" s="31" t="s">
        <v>153</v>
      </c>
      <c r="AG2" s="31" t="s">
        <v>152</v>
      </c>
      <c r="AH2" s="31" t="s">
        <v>151</v>
      </c>
    </row>
    <row r="3" spans="1:34" x14ac:dyDescent="0.25">
      <c r="A3" s="59">
        <v>41253</v>
      </c>
      <c r="B3" s="57">
        <v>100</v>
      </c>
      <c r="C3" s="57">
        <v>100</v>
      </c>
      <c r="D3" s="57">
        <v>100</v>
      </c>
      <c r="E3" s="57">
        <v>100</v>
      </c>
      <c r="F3" s="57">
        <v>100</v>
      </c>
      <c r="G3" s="57">
        <v>100</v>
      </c>
      <c r="H3" s="57">
        <v>100</v>
      </c>
      <c r="I3" s="57">
        <v>100</v>
      </c>
      <c r="J3" s="57">
        <v>100</v>
      </c>
      <c r="K3" s="57">
        <v>100</v>
      </c>
      <c r="L3" s="57">
        <v>100</v>
      </c>
      <c r="M3" s="57">
        <v>100</v>
      </c>
      <c r="N3" s="57">
        <v>100</v>
      </c>
      <c r="O3" s="57">
        <v>100</v>
      </c>
      <c r="P3" s="57">
        <v>100</v>
      </c>
      <c r="Q3" s="59">
        <f t="shared" ref="Q3:Q34" si="1">A3</f>
        <v>41253</v>
      </c>
      <c r="R3" s="58">
        <f>IF(MATCH(R$2,Piv!$B$2:$B$17,0)&gt;=1,B3,NA())</f>
        <v>100</v>
      </c>
      <c r="S3" s="58" t="e">
        <f>IF(MATCH(S$2,Piv!$B$2:$B$17,0)&gt;=1,C3,NA())</f>
        <v>#N/A</v>
      </c>
      <c r="T3" s="58" t="e">
        <f>IF(MATCH(T$2,Piv!$B$2:$B$17,0)&gt;=1,D3,NA())</f>
        <v>#N/A</v>
      </c>
      <c r="U3" s="58">
        <f>IF(MATCH(U$2,Piv!$B$2:$B$17,0)&gt;=1,E3,NA())</f>
        <v>100</v>
      </c>
      <c r="V3" s="58" t="e">
        <f>IF(MATCH(V$2,Piv!$B$2:$B$17,0)&gt;=1,F3,NA())</f>
        <v>#N/A</v>
      </c>
      <c r="W3" s="58">
        <f>IF(MATCH(W$2,Piv!$B$2:$B$17,0)&gt;=1,G3,NA())</f>
        <v>100</v>
      </c>
      <c r="X3" s="58" t="e">
        <f>IF(MATCH(X$2,Piv!$B$2:$B$17,0)&gt;=1,H3,NA())</f>
        <v>#N/A</v>
      </c>
      <c r="Y3" s="58" t="e">
        <f>IF(MATCH(Y$2,Piv!$B$2:$B$17,0)&gt;=1,I3,NA())</f>
        <v>#N/A</v>
      </c>
      <c r="Z3" s="58">
        <f>IF(MATCH(Z$2,Piv!$B$2:$B$17,0)&gt;=1,J3,NA())</f>
        <v>100</v>
      </c>
      <c r="AA3" s="58" t="e">
        <f>IF(MATCH(AA$2,Piv!$B$2:$B$17,0)&gt;=1,K3,NA())</f>
        <v>#N/A</v>
      </c>
      <c r="AB3" s="58">
        <f>IF(MATCH(AB$2,Piv!$B$2:$B$17,0)&gt;=1,L3,NA())</f>
        <v>100</v>
      </c>
      <c r="AC3" s="58" t="e">
        <f>IF(MATCH(AC$2,Piv!$B$2:$B$17,0)&gt;=1,M3,NA())</f>
        <v>#N/A</v>
      </c>
      <c r="AD3" s="58" t="e">
        <f>IF(MATCH(AD$2,Piv!$B$2:$B$17,0)&gt;=1,N3,NA())</f>
        <v>#N/A</v>
      </c>
      <c r="AE3" s="58" t="e">
        <f>IF(MATCH(AE$2,Piv!$B$2:$B$17,0)&gt;=1,O3,NA())</f>
        <v>#N/A</v>
      </c>
      <c r="AF3" s="58">
        <f>IF(MATCH(AF$2,Piv!$B$2:$B$17,0)&gt;=1,P3,NA())</f>
        <v>100</v>
      </c>
      <c r="AG3" s="31">
        <v>24216040000</v>
      </c>
      <c r="AH3" s="31">
        <v>2239.4810000000002</v>
      </c>
    </row>
    <row r="4" spans="1:34" x14ac:dyDescent="0.25">
      <c r="A4" s="59">
        <v>41254</v>
      </c>
      <c r="B4" s="57">
        <v>99.845249148870323</v>
      </c>
      <c r="C4" s="57">
        <v>100</v>
      </c>
      <c r="D4" s="57">
        <v>100</v>
      </c>
      <c r="E4" s="57">
        <v>100</v>
      </c>
      <c r="F4" s="57">
        <v>100</v>
      </c>
      <c r="G4" s="57">
        <v>100</v>
      </c>
      <c r="H4" s="57">
        <v>100</v>
      </c>
      <c r="I4" s="57">
        <v>100</v>
      </c>
      <c r="J4" s="57">
        <v>100</v>
      </c>
      <c r="K4" s="57">
        <v>100</v>
      </c>
      <c r="L4" s="57">
        <v>100</v>
      </c>
      <c r="M4" s="57">
        <v>100</v>
      </c>
      <c r="N4" s="57">
        <v>100</v>
      </c>
      <c r="O4" s="57">
        <v>100</v>
      </c>
      <c r="P4" s="57">
        <v>100</v>
      </c>
      <c r="Q4" s="59">
        <f t="shared" si="1"/>
        <v>41254</v>
      </c>
      <c r="R4" s="58">
        <f>IF(MATCH(R$2,Piv!$B$2:$B$17,0)&gt;=1,B4,NA())</f>
        <v>99.845249148870323</v>
      </c>
      <c r="S4" s="58" t="e">
        <f>IF(MATCH(S$2,Piv!$B$2:$B$17,0)&gt;=1,C4,NA())</f>
        <v>#N/A</v>
      </c>
      <c r="T4" s="58" t="e">
        <f>IF(MATCH(T$2,Piv!$B$2:$B$17,0)&gt;=1,D4,NA())</f>
        <v>#N/A</v>
      </c>
      <c r="U4" s="58">
        <f>IF(MATCH(U$2,Piv!$B$2:$B$17,0)&gt;=1,E4,NA())</f>
        <v>100</v>
      </c>
      <c r="V4" s="58" t="e">
        <f>IF(MATCH(V$2,Piv!$B$2:$B$17,0)&gt;=1,F4,NA())</f>
        <v>#N/A</v>
      </c>
      <c r="W4" s="58">
        <f>IF(MATCH(W$2,Piv!$B$2:$B$17,0)&gt;=1,G4,NA())</f>
        <v>100</v>
      </c>
      <c r="X4" s="58" t="e">
        <f>IF(MATCH(X$2,Piv!$B$2:$B$17,0)&gt;=1,H4,NA())</f>
        <v>#N/A</v>
      </c>
      <c r="Y4" s="58" t="e">
        <f>IF(MATCH(Y$2,Piv!$B$2:$B$17,0)&gt;=1,I4,NA())</f>
        <v>#N/A</v>
      </c>
      <c r="Z4" s="58">
        <f>IF(MATCH(Z$2,Piv!$B$2:$B$17,0)&gt;=1,J4,NA())</f>
        <v>100</v>
      </c>
      <c r="AA4" s="58" t="e">
        <f>IF(MATCH(AA$2,Piv!$B$2:$B$17,0)&gt;=1,K4,NA())</f>
        <v>#N/A</v>
      </c>
      <c r="AB4" s="58">
        <f>IF(MATCH(AB$2,Piv!$B$2:$B$17,0)&gt;=1,L4,NA())</f>
        <v>100</v>
      </c>
      <c r="AC4" s="58" t="e">
        <f>IF(MATCH(AC$2,Piv!$B$2:$B$17,0)&gt;=1,M4,NA())</f>
        <v>#N/A</v>
      </c>
      <c r="AD4" s="58" t="e">
        <f>IF(MATCH(AD$2,Piv!$B$2:$B$17,0)&gt;=1,N4,NA())</f>
        <v>#N/A</v>
      </c>
      <c r="AE4" s="58" t="e">
        <f>IF(MATCH(AE$2,Piv!$B$2:$B$17,0)&gt;=1,O4,NA())</f>
        <v>#N/A</v>
      </c>
      <c r="AF4" s="58">
        <f>IF(MATCH(AF$2,Piv!$B$2:$B$17,0)&gt;=1,P4,NA())</f>
        <v>100</v>
      </c>
      <c r="AG4" s="31">
        <v>11929950000</v>
      </c>
      <c r="AH4" s="31">
        <v>2239.4810000000002</v>
      </c>
    </row>
    <row r="5" spans="1:34" x14ac:dyDescent="0.25">
      <c r="A5" s="60">
        <v>41255</v>
      </c>
      <c r="B5" s="57">
        <v>100</v>
      </c>
      <c r="C5" s="57">
        <v>99.239543726235752</v>
      </c>
      <c r="D5" s="57">
        <v>97.872340425531902</v>
      </c>
      <c r="E5" s="57">
        <v>102.03836930455634</v>
      </c>
      <c r="F5" s="57">
        <v>102.41935483870968</v>
      </c>
      <c r="G5" s="57">
        <v>100.65709418349964</v>
      </c>
      <c r="H5" s="57">
        <v>100.23696682464455</v>
      </c>
      <c r="I5" s="57">
        <v>100</v>
      </c>
      <c r="J5" s="57">
        <v>96.173469387755105</v>
      </c>
      <c r="K5" s="57">
        <v>102.78026905829596</v>
      </c>
      <c r="L5" s="57">
        <v>98.86363636363636</v>
      </c>
      <c r="M5" s="57">
        <v>99.238820171265459</v>
      </c>
      <c r="N5" s="57">
        <v>102.70049099836334</v>
      </c>
      <c r="O5" s="57">
        <v>101.5031942878617</v>
      </c>
      <c r="P5" s="57">
        <v>100.13873901649453</v>
      </c>
      <c r="Q5" s="59">
        <f t="shared" si="1"/>
        <v>41255</v>
      </c>
      <c r="R5" s="58">
        <f>IF(MATCH(R$2,Piv!$B$2:$B$17,0)&gt;=1,B5,NA())</f>
        <v>100</v>
      </c>
      <c r="S5" s="58" t="e">
        <f>IF(MATCH(S$2,Piv!$B$2:$B$17,0)&gt;=1,C5,NA())</f>
        <v>#N/A</v>
      </c>
      <c r="T5" s="58" t="e">
        <f>IF(MATCH(T$2,Piv!$B$2:$B$17,0)&gt;=1,D5,NA())</f>
        <v>#N/A</v>
      </c>
      <c r="U5" s="58">
        <f>IF(MATCH(U$2,Piv!$B$2:$B$17,0)&gt;=1,E5,NA())</f>
        <v>102.03836930455634</v>
      </c>
      <c r="V5" s="58" t="e">
        <f>IF(MATCH(V$2,Piv!$B$2:$B$17,0)&gt;=1,F5,NA())</f>
        <v>#N/A</v>
      </c>
      <c r="W5" s="58">
        <f>IF(MATCH(W$2,Piv!$B$2:$B$17,0)&gt;=1,G5,NA())</f>
        <v>100.65709418349964</v>
      </c>
      <c r="X5" s="58" t="e">
        <f>IF(MATCH(X$2,Piv!$B$2:$B$17,0)&gt;=1,H5,NA())</f>
        <v>#N/A</v>
      </c>
      <c r="Y5" s="58" t="e">
        <f>IF(MATCH(Y$2,Piv!$B$2:$B$17,0)&gt;=1,I5,NA())</f>
        <v>#N/A</v>
      </c>
      <c r="Z5" s="58">
        <f>IF(MATCH(Z$2,Piv!$B$2:$B$17,0)&gt;=1,J5,NA())</f>
        <v>96.173469387755105</v>
      </c>
      <c r="AA5" s="58" t="e">
        <f>IF(MATCH(AA$2,Piv!$B$2:$B$17,0)&gt;=1,K5,NA())</f>
        <v>#N/A</v>
      </c>
      <c r="AB5" s="58">
        <f>IF(MATCH(AB$2,Piv!$B$2:$B$17,0)&gt;=1,L5,NA())</f>
        <v>98.86363636363636</v>
      </c>
      <c r="AC5" s="58" t="e">
        <f>IF(MATCH(AC$2,Piv!$B$2:$B$17,0)&gt;=1,M5,NA())</f>
        <v>#N/A</v>
      </c>
      <c r="AD5" s="58" t="e">
        <f>IF(MATCH(AD$2,Piv!$B$2:$B$17,0)&gt;=1,N5,NA())</f>
        <v>#N/A</v>
      </c>
      <c r="AE5" s="58" t="e">
        <f>IF(MATCH(AE$2,Piv!$B$2:$B$17,0)&gt;=1,O5,NA())</f>
        <v>#N/A</v>
      </c>
      <c r="AF5" s="58">
        <f>IF(MATCH(AF$2,Piv!$B$2:$B$17,0)&gt;=1,P5,NA())</f>
        <v>100.13873901649453</v>
      </c>
      <c r="AG5" s="31">
        <v>13766530000</v>
      </c>
      <c r="AH5" s="31">
        <v>1978.095</v>
      </c>
    </row>
    <row r="6" spans="1:34" x14ac:dyDescent="0.25">
      <c r="A6" s="60">
        <v>41256</v>
      </c>
      <c r="B6" s="57">
        <v>100.58805323429279</v>
      </c>
      <c r="C6" s="57">
        <v>100.29573299535276</v>
      </c>
      <c r="D6" s="57">
        <v>97.872340425531902</v>
      </c>
      <c r="E6" s="57">
        <v>99.520383693045559</v>
      </c>
      <c r="F6" s="57">
        <v>102.95698924731182</v>
      </c>
      <c r="G6" s="57">
        <v>100.8517887563884</v>
      </c>
      <c r="H6" s="57">
        <v>98.262243285939959</v>
      </c>
      <c r="I6" s="57">
        <v>101.20481927710843</v>
      </c>
      <c r="J6" s="57">
        <v>99.234693877551024</v>
      </c>
      <c r="K6" s="57">
        <v>103.40807174887891</v>
      </c>
      <c r="L6" s="57">
        <v>97.454545454545453</v>
      </c>
      <c r="M6" s="57">
        <v>97.050428163653663</v>
      </c>
      <c r="N6" s="57">
        <v>101.30932896890343</v>
      </c>
      <c r="O6" s="57">
        <v>101.57835400225478</v>
      </c>
      <c r="P6" s="57">
        <v>99.938338214891317</v>
      </c>
      <c r="Q6" s="59">
        <f t="shared" si="1"/>
        <v>41256</v>
      </c>
      <c r="R6" s="58">
        <f>IF(MATCH(R$2,Piv!$B$2:$B$17,0)&gt;=1,B6,NA())</f>
        <v>100.58805323429279</v>
      </c>
      <c r="S6" s="58" t="e">
        <f>IF(MATCH(S$2,Piv!$B$2:$B$17,0)&gt;=1,C6,NA())</f>
        <v>#N/A</v>
      </c>
      <c r="T6" s="58" t="e">
        <f>IF(MATCH(T$2,Piv!$B$2:$B$17,0)&gt;=1,D6,NA())</f>
        <v>#N/A</v>
      </c>
      <c r="U6" s="58">
        <f>IF(MATCH(U$2,Piv!$B$2:$B$17,0)&gt;=1,E6,NA())</f>
        <v>99.520383693045559</v>
      </c>
      <c r="V6" s="58" t="e">
        <f>IF(MATCH(V$2,Piv!$B$2:$B$17,0)&gt;=1,F6,NA())</f>
        <v>#N/A</v>
      </c>
      <c r="W6" s="58">
        <f>IF(MATCH(W$2,Piv!$B$2:$B$17,0)&gt;=1,G6,NA())</f>
        <v>100.8517887563884</v>
      </c>
      <c r="X6" s="58" t="e">
        <f>IF(MATCH(X$2,Piv!$B$2:$B$17,0)&gt;=1,H6,NA())</f>
        <v>#N/A</v>
      </c>
      <c r="Y6" s="58" t="e">
        <f>IF(MATCH(Y$2,Piv!$B$2:$B$17,0)&gt;=1,I6,NA())</f>
        <v>#N/A</v>
      </c>
      <c r="Z6" s="58">
        <f>IF(MATCH(Z$2,Piv!$B$2:$B$17,0)&gt;=1,J6,NA())</f>
        <v>99.234693877551024</v>
      </c>
      <c r="AA6" s="58" t="e">
        <f>IF(MATCH(AA$2,Piv!$B$2:$B$17,0)&gt;=1,K6,NA())</f>
        <v>#N/A</v>
      </c>
      <c r="AB6" s="58">
        <f>IF(MATCH(AB$2,Piv!$B$2:$B$17,0)&gt;=1,L6,NA())</f>
        <v>97.454545454545453</v>
      </c>
      <c r="AC6" s="58" t="e">
        <f>IF(MATCH(AC$2,Piv!$B$2:$B$17,0)&gt;=1,M6,NA())</f>
        <v>#N/A</v>
      </c>
      <c r="AD6" s="58" t="e">
        <f>IF(MATCH(AD$2,Piv!$B$2:$B$17,0)&gt;=1,N6,NA())</f>
        <v>#N/A</v>
      </c>
      <c r="AE6" s="58" t="e">
        <f>IF(MATCH(AE$2,Piv!$B$2:$B$17,0)&gt;=1,O6,NA())</f>
        <v>#N/A</v>
      </c>
      <c r="AF6" s="58">
        <f>IF(MATCH(AF$2,Piv!$B$2:$B$17,0)&gt;=1,P6,NA())</f>
        <v>99.938338214891317</v>
      </c>
      <c r="AG6" s="31">
        <v>14219530000</v>
      </c>
      <c r="AH6" s="31">
        <v>2332.558</v>
      </c>
    </row>
    <row r="7" spans="1:34" x14ac:dyDescent="0.25">
      <c r="A7" s="60">
        <v>41257</v>
      </c>
      <c r="B7" s="57">
        <v>99.628597957288761</v>
      </c>
      <c r="C7" s="57">
        <v>100.38022813688212</v>
      </c>
      <c r="D7" s="57">
        <v>97.872340425531902</v>
      </c>
      <c r="E7" s="57">
        <v>102.36810551558753</v>
      </c>
      <c r="F7" s="57">
        <v>105.28673835125448</v>
      </c>
      <c r="G7" s="57">
        <v>101.9712825504989</v>
      </c>
      <c r="H7" s="57">
        <v>98.578199052132703</v>
      </c>
      <c r="I7" s="57">
        <v>101.68674698795182</v>
      </c>
      <c r="J7" s="57">
        <v>102.04081632653062</v>
      </c>
      <c r="K7" s="57">
        <v>101.79372197309418</v>
      </c>
      <c r="L7" s="57">
        <v>96.590909090909093</v>
      </c>
      <c r="M7" s="57">
        <v>96.955280685061851</v>
      </c>
      <c r="N7" s="57">
        <v>99.645390070921991</v>
      </c>
      <c r="O7" s="57">
        <v>101.46561443066516</v>
      </c>
      <c r="P7" s="57">
        <v>100.04624633883151</v>
      </c>
      <c r="Q7" s="59">
        <f t="shared" si="1"/>
        <v>41257</v>
      </c>
      <c r="R7" s="58">
        <f>IF(MATCH(R$2,Piv!$B$2:$B$17,0)&gt;=1,B7,NA())</f>
        <v>99.628597957288761</v>
      </c>
      <c r="S7" s="58" t="e">
        <f>IF(MATCH(S$2,Piv!$B$2:$B$17,0)&gt;=1,C7,NA())</f>
        <v>#N/A</v>
      </c>
      <c r="T7" s="58" t="e">
        <f>IF(MATCH(T$2,Piv!$B$2:$B$17,0)&gt;=1,D7,NA())</f>
        <v>#N/A</v>
      </c>
      <c r="U7" s="58">
        <f>IF(MATCH(U$2,Piv!$B$2:$B$17,0)&gt;=1,E7,NA())</f>
        <v>102.36810551558753</v>
      </c>
      <c r="V7" s="58" t="e">
        <f>IF(MATCH(V$2,Piv!$B$2:$B$17,0)&gt;=1,F7,NA())</f>
        <v>#N/A</v>
      </c>
      <c r="W7" s="58">
        <f>IF(MATCH(W$2,Piv!$B$2:$B$17,0)&gt;=1,G7,NA())</f>
        <v>101.9712825504989</v>
      </c>
      <c r="X7" s="58" t="e">
        <f>IF(MATCH(X$2,Piv!$B$2:$B$17,0)&gt;=1,H7,NA())</f>
        <v>#N/A</v>
      </c>
      <c r="Y7" s="58" t="e">
        <f>IF(MATCH(Y$2,Piv!$B$2:$B$17,0)&gt;=1,I7,NA())</f>
        <v>#N/A</v>
      </c>
      <c r="Z7" s="58">
        <f>IF(MATCH(Z$2,Piv!$B$2:$B$17,0)&gt;=1,J7,NA())</f>
        <v>102.04081632653062</v>
      </c>
      <c r="AA7" s="58" t="e">
        <f>IF(MATCH(AA$2,Piv!$B$2:$B$17,0)&gt;=1,K7,NA())</f>
        <v>#N/A</v>
      </c>
      <c r="AB7" s="58">
        <f>IF(MATCH(AB$2,Piv!$B$2:$B$17,0)&gt;=1,L7,NA())</f>
        <v>96.590909090909093</v>
      </c>
      <c r="AC7" s="58" t="e">
        <f>IF(MATCH(AC$2,Piv!$B$2:$B$17,0)&gt;=1,M7,NA())</f>
        <v>#N/A</v>
      </c>
      <c r="AD7" s="58" t="e">
        <f>IF(MATCH(AD$2,Piv!$B$2:$B$17,0)&gt;=1,N7,NA())</f>
        <v>#N/A</v>
      </c>
      <c r="AE7" s="58" t="e">
        <f>IF(MATCH(AE$2,Piv!$B$2:$B$17,0)&gt;=1,O7,NA())</f>
        <v>#N/A</v>
      </c>
      <c r="AF7" s="58">
        <f>IF(MATCH(AF$2,Piv!$B$2:$B$17,0)&gt;=1,P7,NA())</f>
        <v>100.04624633883151</v>
      </c>
      <c r="AG7" s="31">
        <v>14560250000</v>
      </c>
      <c r="AH7" s="31">
        <v>2496.4969999999998</v>
      </c>
    </row>
    <row r="8" spans="1:34" x14ac:dyDescent="0.25">
      <c r="A8" s="60">
        <v>41260</v>
      </c>
      <c r="B8" s="57">
        <v>97.926338594862258</v>
      </c>
      <c r="C8" s="57">
        <v>100</v>
      </c>
      <c r="D8" s="57">
        <v>97.659574468085097</v>
      </c>
      <c r="E8" s="57">
        <v>104.28657074340526</v>
      </c>
      <c r="F8" s="57">
        <v>105.82437275985663</v>
      </c>
      <c r="G8" s="57">
        <v>103.40715502555366</v>
      </c>
      <c r="H8" s="57">
        <v>98.262243285939959</v>
      </c>
      <c r="I8" s="57">
        <v>106.62650602409639</v>
      </c>
      <c r="J8" s="57">
        <v>97.448979591836732</v>
      </c>
      <c r="K8" s="57">
        <v>103.22869955156951</v>
      </c>
      <c r="L8" s="57">
        <v>75.63636363636364</v>
      </c>
      <c r="M8" s="57">
        <v>96.479543292102761</v>
      </c>
      <c r="N8" s="57">
        <v>101.28205128205127</v>
      </c>
      <c r="O8" s="57">
        <v>101.69109357384443</v>
      </c>
      <c r="P8" s="57">
        <v>98.473870818560201</v>
      </c>
      <c r="Q8" s="59">
        <f t="shared" si="1"/>
        <v>41260</v>
      </c>
      <c r="R8" s="58">
        <f>IF(MATCH(R$2,Piv!$B$2:$B$17,0)&gt;=1,B8,NA())</f>
        <v>97.926338594862258</v>
      </c>
      <c r="S8" s="58" t="e">
        <f>IF(MATCH(S$2,Piv!$B$2:$B$17,0)&gt;=1,C8,NA())</f>
        <v>#N/A</v>
      </c>
      <c r="T8" s="58" t="e">
        <f>IF(MATCH(T$2,Piv!$B$2:$B$17,0)&gt;=1,D8,NA())</f>
        <v>#N/A</v>
      </c>
      <c r="U8" s="58">
        <f>IF(MATCH(U$2,Piv!$B$2:$B$17,0)&gt;=1,E8,NA())</f>
        <v>104.28657074340526</v>
      </c>
      <c r="V8" s="58" t="e">
        <f>IF(MATCH(V$2,Piv!$B$2:$B$17,0)&gt;=1,F8,NA())</f>
        <v>#N/A</v>
      </c>
      <c r="W8" s="58">
        <f>IF(MATCH(W$2,Piv!$B$2:$B$17,0)&gt;=1,G8,NA())</f>
        <v>103.40715502555366</v>
      </c>
      <c r="X8" s="58" t="e">
        <f>IF(MATCH(X$2,Piv!$B$2:$B$17,0)&gt;=1,H8,NA())</f>
        <v>#N/A</v>
      </c>
      <c r="Y8" s="58" t="e">
        <f>IF(MATCH(Y$2,Piv!$B$2:$B$17,0)&gt;=1,I8,NA())</f>
        <v>#N/A</v>
      </c>
      <c r="Z8" s="58">
        <f>IF(MATCH(Z$2,Piv!$B$2:$B$17,0)&gt;=1,J8,NA())</f>
        <v>97.448979591836732</v>
      </c>
      <c r="AA8" s="58" t="e">
        <f>IF(MATCH(AA$2,Piv!$B$2:$B$17,0)&gt;=1,K8,NA())</f>
        <v>#N/A</v>
      </c>
      <c r="AB8" s="58">
        <f>IF(MATCH(AB$2,Piv!$B$2:$B$17,0)&gt;=1,L8,NA())</f>
        <v>75.63636363636364</v>
      </c>
      <c r="AC8" s="58" t="e">
        <f>IF(MATCH(AC$2,Piv!$B$2:$B$17,0)&gt;=1,M8,NA())</f>
        <v>#N/A</v>
      </c>
      <c r="AD8" s="58" t="e">
        <f>IF(MATCH(AD$2,Piv!$B$2:$B$17,0)&gt;=1,N8,NA())</f>
        <v>#N/A</v>
      </c>
      <c r="AE8" s="58" t="e">
        <f>IF(MATCH(AE$2,Piv!$B$2:$B$17,0)&gt;=1,O8,NA())</f>
        <v>#N/A</v>
      </c>
      <c r="AF8" s="58">
        <f>IF(MATCH(AF$2,Piv!$B$2:$B$17,0)&gt;=1,P8,NA())</f>
        <v>98.473870818560201</v>
      </c>
      <c r="AG8" s="31">
        <v>23382530000</v>
      </c>
      <c r="AH8" s="31">
        <v>3284.681</v>
      </c>
    </row>
    <row r="9" spans="1:34" x14ac:dyDescent="0.25">
      <c r="A9" s="60">
        <v>41261</v>
      </c>
      <c r="B9" s="57">
        <v>96.71928195605075</v>
      </c>
      <c r="C9" s="57">
        <v>100.71820870299959</v>
      </c>
      <c r="D9" s="57">
        <v>97.872340425531902</v>
      </c>
      <c r="E9" s="57">
        <v>103.65707434052757</v>
      </c>
      <c r="F9" s="57">
        <v>106.18279569892472</v>
      </c>
      <c r="G9" s="57">
        <v>104.67266974933074</v>
      </c>
      <c r="H9" s="57">
        <v>97.156398104265406</v>
      </c>
      <c r="I9" s="57">
        <v>106.02409638554218</v>
      </c>
      <c r="J9" s="57">
        <v>101.46683673469387</v>
      </c>
      <c r="K9" s="57">
        <v>102.86995515695068</v>
      </c>
      <c r="L9" s="57">
        <v>77.454545454545453</v>
      </c>
      <c r="M9" s="57">
        <v>96.384395813510935</v>
      </c>
      <c r="N9" s="57">
        <v>103.35515548281506</v>
      </c>
      <c r="O9" s="57">
        <v>103.19428786170613</v>
      </c>
      <c r="P9" s="57">
        <v>97.918914752582083</v>
      </c>
      <c r="Q9" s="59">
        <f t="shared" si="1"/>
        <v>41261</v>
      </c>
      <c r="R9" s="58">
        <f>IF(MATCH(R$2,Piv!$B$2:$B$17,0)&gt;=1,B9,NA())</f>
        <v>96.71928195605075</v>
      </c>
      <c r="S9" s="58" t="e">
        <f>IF(MATCH(S$2,Piv!$B$2:$B$17,0)&gt;=1,C9,NA())</f>
        <v>#N/A</v>
      </c>
      <c r="T9" s="58" t="e">
        <f>IF(MATCH(T$2,Piv!$B$2:$B$17,0)&gt;=1,D9,NA())</f>
        <v>#N/A</v>
      </c>
      <c r="U9" s="58">
        <f>IF(MATCH(U$2,Piv!$B$2:$B$17,0)&gt;=1,E9,NA())</f>
        <v>103.65707434052757</v>
      </c>
      <c r="V9" s="58" t="e">
        <f>IF(MATCH(V$2,Piv!$B$2:$B$17,0)&gt;=1,F9,NA())</f>
        <v>#N/A</v>
      </c>
      <c r="W9" s="58">
        <f>IF(MATCH(W$2,Piv!$B$2:$B$17,0)&gt;=1,G9,NA())</f>
        <v>104.67266974933074</v>
      </c>
      <c r="X9" s="58" t="e">
        <f>IF(MATCH(X$2,Piv!$B$2:$B$17,0)&gt;=1,H9,NA())</f>
        <v>#N/A</v>
      </c>
      <c r="Y9" s="58" t="e">
        <f>IF(MATCH(Y$2,Piv!$B$2:$B$17,0)&gt;=1,I9,NA())</f>
        <v>#N/A</v>
      </c>
      <c r="Z9" s="58">
        <f>IF(MATCH(Z$2,Piv!$B$2:$B$17,0)&gt;=1,J9,NA())</f>
        <v>101.46683673469387</v>
      </c>
      <c r="AA9" s="58" t="e">
        <f>IF(MATCH(AA$2,Piv!$B$2:$B$17,0)&gt;=1,K9,NA())</f>
        <v>#N/A</v>
      </c>
      <c r="AB9" s="58">
        <f>IF(MATCH(AB$2,Piv!$B$2:$B$17,0)&gt;=1,L9,NA())</f>
        <v>77.454545454545453</v>
      </c>
      <c r="AC9" s="58" t="e">
        <f>IF(MATCH(AC$2,Piv!$B$2:$B$17,0)&gt;=1,M9,NA())</f>
        <v>#N/A</v>
      </c>
      <c r="AD9" s="58" t="e">
        <f>IF(MATCH(AD$2,Piv!$B$2:$B$17,0)&gt;=1,N9,NA())</f>
        <v>#N/A</v>
      </c>
      <c r="AE9" s="58" t="e">
        <f>IF(MATCH(AE$2,Piv!$B$2:$B$17,0)&gt;=1,O9,NA())</f>
        <v>#N/A</v>
      </c>
      <c r="AF9" s="58">
        <f>IF(MATCH(AF$2,Piv!$B$2:$B$17,0)&gt;=1,P9,NA())</f>
        <v>97.918914752582083</v>
      </c>
      <c r="AG9" s="31">
        <v>19362510000</v>
      </c>
      <c r="AH9" s="31">
        <v>3492.0250000000001</v>
      </c>
    </row>
    <row r="10" spans="1:34" x14ac:dyDescent="0.25">
      <c r="A10" s="60">
        <v>41262</v>
      </c>
      <c r="B10" s="57">
        <v>96.966883317858247</v>
      </c>
      <c r="C10" s="57">
        <v>101.85889311364598</v>
      </c>
      <c r="D10" s="57">
        <v>97.872340425531902</v>
      </c>
      <c r="E10" s="57">
        <v>108.45323741007194</v>
      </c>
      <c r="F10" s="57">
        <v>105.73476702508961</v>
      </c>
      <c r="G10" s="57">
        <v>104.42930153321977</v>
      </c>
      <c r="H10" s="57">
        <v>96.445497630331758</v>
      </c>
      <c r="I10" s="57">
        <v>106.60240963855421</v>
      </c>
      <c r="J10" s="57">
        <v>102.04081632653062</v>
      </c>
      <c r="K10" s="57">
        <v>107.53363228699551</v>
      </c>
      <c r="L10" s="57">
        <v>77.272727272727266</v>
      </c>
      <c r="M10" s="57">
        <v>97.335870599429114</v>
      </c>
      <c r="N10" s="57">
        <v>103.2733224222586</v>
      </c>
      <c r="O10" s="57">
        <v>105.59939872228486</v>
      </c>
      <c r="P10" s="57">
        <v>95.421612455680588</v>
      </c>
      <c r="Q10" s="59">
        <f t="shared" si="1"/>
        <v>41262</v>
      </c>
      <c r="R10" s="58">
        <f>IF(MATCH(R$2,Piv!$B$2:$B$17,0)&gt;=1,B10,NA())</f>
        <v>96.966883317858247</v>
      </c>
      <c r="S10" s="58" t="e">
        <f>IF(MATCH(S$2,Piv!$B$2:$B$17,0)&gt;=1,C10,NA())</f>
        <v>#N/A</v>
      </c>
      <c r="T10" s="58" t="e">
        <f>IF(MATCH(T$2,Piv!$B$2:$B$17,0)&gt;=1,D10,NA())</f>
        <v>#N/A</v>
      </c>
      <c r="U10" s="58">
        <f>IF(MATCH(U$2,Piv!$B$2:$B$17,0)&gt;=1,E10,NA())</f>
        <v>108.45323741007194</v>
      </c>
      <c r="V10" s="58" t="e">
        <f>IF(MATCH(V$2,Piv!$B$2:$B$17,0)&gt;=1,F10,NA())</f>
        <v>#N/A</v>
      </c>
      <c r="W10" s="58">
        <f>IF(MATCH(W$2,Piv!$B$2:$B$17,0)&gt;=1,G10,NA())</f>
        <v>104.42930153321977</v>
      </c>
      <c r="X10" s="58" t="e">
        <f>IF(MATCH(X$2,Piv!$B$2:$B$17,0)&gt;=1,H10,NA())</f>
        <v>#N/A</v>
      </c>
      <c r="Y10" s="58" t="e">
        <f>IF(MATCH(Y$2,Piv!$B$2:$B$17,0)&gt;=1,I10,NA())</f>
        <v>#N/A</v>
      </c>
      <c r="Z10" s="58">
        <f>IF(MATCH(Z$2,Piv!$B$2:$B$17,0)&gt;=1,J10,NA())</f>
        <v>102.04081632653062</v>
      </c>
      <c r="AA10" s="58" t="e">
        <f>IF(MATCH(AA$2,Piv!$B$2:$B$17,0)&gt;=1,K10,NA())</f>
        <v>#N/A</v>
      </c>
      <c r="AB10" s="58">
        <f>IF(MATCH(AB$2,Piv!$B$2:$B$17,0)&gt;=1,L10,NA())</f>
        <v>77.272727272727266</v>
      </c>
      <c r="AC10" s="58" t="e">
        <f>IF(MATCH(AC$2,Piv!$B$2:$B$17,0)&gt;=1,M10,NA())</f>
        <v>#N/A</v>
      </c>
      <c r="AD10" s="58" t="e">
        <f>IF(MATCH(AD$2,Piv!$B$2:$B$17,0)&gt;=1,N10,NA())</f>
        <v>#N/A</v>
      </c>
      <c r="AE10" s="58" t="e">
        <f>IF(MATCH(AE$2,Piv!$B$2:$B$17,0)&gt;=1,O10,NA())</f>
        <v>#N/A</v>
      </c>
      <c r="AF10" s="58">
        <f>IF(MATCH(AF$2,Piv!$B$2:$B$17,0)&gt;=1,P10,NA())</f>
        <v>95.421612455680588</v>
      </c>
      <c r="AG10" s="31">
        <v>17296760000</v>
      </c>
      <c r="AH10" s="31">
        <v>4590.3239999999996</v>
      </c>
    </row>
    <row r="11" spans="1:34" x14ac:dyDescent="0.25">
      <c r="A11" s="60">
        <v>41263</v>
      </c>
      <c r="B11" s="57">
        <v>96.440730424017332</v>
      </c>
      <c r="C11" s="57">
        <v>102.40811153358682</v>
      </c>
      <c r="D11" s="57">
        <v>97.872340425531902</v>
      </c>
      <c r="E11" s="57">
        <v>106.23501199040766</v>
      </c>
      <c r="F11" s="57">
        <v>103.85304659498206</v>
      </c>
      <c r="G11" s="57">
        <v>104.59965928449743</v>
      </c>
      <c r="H11" s="57">
        <v>94.233807266982623</v>
      </c>
      <c r="I11" s="57">
        <v>104.57831325301206</v>
      </c>
      <c r="J11" s="57">
        <v>96.938775510204081</v>
      </c>
      <c r="K11" s="57">
        <v>106.99551569506727</v>
      </c>
      <c r="L11" s="57">
        <v>79.181818181818187</v>
      </c>
      <c r="M11" s="57">
        <v>96.6698382492864</v>
      </c>
      <c r="N11" s="57">
        <v>102.91871249318059</v>
      </c>
      <c r="O11" s="57">
        <v>105.52423900789177</v>
      </c>
      <c r="P11" s="57">
        <v>95.884075843995689</v>
      </c>
      <c r="Q11" s="59">
        <f t="shared" si="1"/>
        <v>41263</v>
      </c>
      <c r="R11" s="58">
        <f>IF(MATCH(R$2,Piv!$B$2:$B$17,0)&gt;=1,B11,NA())</f>
        <v>96.440730424017332</v>
      </c>
      <c r="S11" s="58" t="e">
        <f>IF(MATCH(S$2,Piv!$B$2:$B$17,0)&gt;=1,C11,NA())</f>
        <v>#N/A</v>
      </c>
      <c r="T11" s="58" t="e">
        <f>IF(MATCH(T$2,Piv!$B$2:$B$17,0)&gt;=1,D11,NA())</f>
        <v>#N/A</v>
      </c>
      <c r="U11" s="58">
        <f>IF(MATCH(U$2,Piv!$B$2:$B$17,0)&gt;=1,E11,NA())</f>
        <v>106.23501199040766</v>
      </c>
      <c r="V11" s="58" t="e">
        <f>IF(MATCH(V$2,Piv!$B$2:$B$17,0)&gt;=1,F11,NA())</f>
        <v>#N/A</v>
      </c>
      <c r="W11" s="58">
        <f>IF(MATCH(W$2,Piv!$B$2:$B$17,0)&gt;=1,G11,NA())</f>
        <v>104.59965928449743</v>
      </c>
      <c r="X11" s="58" t="e">
        <f>IF(MATCH(X$2,Piv!$B$2:$B$17,0)&gt;=1,H11,NA())</f>
        <v>#N/A</v>
      </c>
      <c r="Y11" s="58" t="e">
        <f>IF(MATCH(Y$2,Piv!$B$2:$B$17,0)&gt;=1,I11,NA())</f>
        <v>#N/A</v>
      </c>
      <c r="Z11" s="58">
        <f>IF(MATCH(Z$2,Piv!$B$2:$B$17,0)&gt;=1,J11,NA())</f>
        <v>96.938775510204081</v>
      </c>
      <c r="AA11" s="58" t="e">
        <f>IF(MATCH(AA$2,Piv!$B$2:$B$17,0)&gt;=1,K11,NA())</f>
        <v>#N/A</v>
      </c>
      <c r="AB11" s="58">
        <f>IF(MATCH(AB$2,Piv!$B$2:$B$17,0)&gt;=1,L11,NA())</f>
        <v>79.181818181818187</v>
      </c>
      <c r="AC11" s="58" t="e">
        <f>IF(MATCH(AC$2,Piv!$B$2:$B$17,0)&gt;=1,M11,NA())</f>
        <v>#N/A</v>
      </c>
      <c r="AD11" s="58" t="e">
        <f>IF(MATCH(AD$2,Piv!$B$2:$B$17,0)&gt;=1,N11,NA())</f>
        <v>#N/A</v>
      </c>
      <c r="AE11" s="58" t="e">
        <f>IF(MATCH(AE$2,Piv!$B$2:$B$17,0)&gt;=1,O11,NA())</f>
        <v>#N/A</v>
      </c>
      <c r="AF11" s="58">
        <f>IF(MATCH(AF$2,Piv!$B$2:$B$17,0)&gt;=1,P11,NA())</f>
        <v>95.884075843995689</v>
      </c>
      <c r="AG11" s="31">
        <v>13462410000</v>
      </c>
      <c r="AH11" s="31">
        <v>3044.6950000000002</v>
      </c>
    </row>
    <row r="12" spans="1:34" x14ac:dyDescent="0.25">
      <c r="A12" s="60">
        <v>41264</v>
      </c>
      <c r="B12" s="57">
        <v>96.316929743113576</v>
      </c>
      <c r="C12" s="57">
        <v>101.30967469370513</v>
      </c>
      <c r="D12" s="57">
        <v>94.489361702127653</v>
      </c>
      <c r="E12" s="57">
        <v>105.18585131894483</v>
      </c>
      <c r="F12" s="57">
        <v>105.3763440860215</v>
      </c>
      <c r="G12" s="57">
        <v>103.99123874422</v>
      </c>
      <c r="H12" s="57">
        <v>96.761453396524487</v>
      </c>
      <c r="I12" s="57">
        <v>109.39759036144578</v>
      </c>
      <c r="J12" s="57">
        <v>99.489795918367349</v>
      </c>
      <c r="K12" s="57">
        <v>107.62331838565022</v>
      </c>
      <c r="L12" s="57">
        <v>80</v>
      </c>
      <c r="M12" s="57">
        <v>95.813510941960033</v>
      </c>
      <c r="N12" s="57">
        <v>102.4277141298418</v>
      </c>
      <c r="O12" s="57">
        <v>104.0586245772266</v>
      </c>
      <c r="P12" s="57">
        <v>96.870664405734544</v>
      </c>
      <c r="Q12" s="59">
        <f t="shared" si="1"/>
        <v>41264</v>
      </c>
      <c r="R12" s="58">
        <f>IF(MATCH(R$2,Piv!$B$2:$B$17,0)&gt;=1,B12,NA())</f>
        <v>96.316929743113576</v>
      </c>
      <c r="S12" s="58" t="e">
        <f>IF(MATCH(S$2,Piv!$B$2:$B$17,0)&gt;=1,C12,NA())</f>
        <v>#N/A</v>
      </c>
      <c r="T12" s="58" t="e">
        <f>IF(MATCH(T$2,Piv!$B$2:$B$17,0)&gt;=1,D12,NA())</f>
        <v>#N/A</v>
      </c>
      <c r="U12" s="58">
        <f>IF(MATCH(U$2,Piv!$B$2:$B$17,0)&gt;=1,E12,NA())</f>
        <v>105.18585131894483</v>
      </c>
      <c r="V12" s="58" t="e">
        <f>IF(MATCH(V$2,Piv!$B$2:$B$17,0)&gt;=1,F12,NA())</f>
        <v>#N/A</v>
      </c>
      <c r="W12" s="58">
        <f>IF(MATCH(W$2,Piv!$B$2:$B$17,0)&gt;=1,G12,NA())</f>
        <v>103.99123874422</v>
      </c>
      <c r="X12" s="58" t="e">
        <f>IF(MATCH(X$2,Piv!$B$2:$B$17,0)&gt;=1,H12,NA())</f>
        <v>#N/A</v>
      </c>
      <c r="Y12" s="58" t="e">
        <f>IF(MATCH(Y$2,Piv!$B$2:$B$17,0)&gt;=1,I12,NA())</f>
        <v>#N/A</v>
      </c>
      <c r="Z12" s="58">
        <f>IF(MATCH(Z$2,Piv!$B$2:$B$17,0)&gt;=1,J12,NA())</f>
        <v>99.489795918367349</v>
      </c>
      <c r="AA12" s="58" t="e">
        <f>IF(MATCH(AA$2,Piv!$B$2:$B$17,0)&gt;=1,K12,NA())</f>
        <v>#N/A</v>
      </c>
      <c r="AB12" s="58">
        <f>IF(MATCH(AB$2,Piv!$B$2:$B$17,0)&gt;=1,L12,NA())</f>
        <v>80</v>
      </c>
      <c r="AC12" s="58" t="e">
        <f>IF(MATCH(AC$2,Piv!$B$2:$B$17,0)&gt;=1,M12,NA())</f>
        <v>#N/A</v>
      </c>
      <c r="AD12" s="58" t="e">
        <f>IF(MATCH(AD$2,Piv!$B$2:$B$17,0)&gt;=1,N12,NA())</f>
        <v>#N/A</v>
      </c>
      <c r="AE12" s="58" t="e">
        <f>IF(MATCH(AE$2,Piv!$B$2:$B$17,0)&gt;=1,O12,NA())</f>
        <v>#N/A</v>
      </c>
      <c r="AF12" s="58">
        <f>IF(MATCH(AF$2,Piv!$B$2:$B$17,0)&gt;=1,P12,NA())</f>
        <v>96.870664405734544</v>
      </c>
      <c r="AG12" s="31">
        <v>23194340000</v>
      </c>
      <c r="AH12" s="31">
        <v>3502.8229999999999</v>
      </c>
    </row>
    <row r="13" spans="1:34" x14ac:dyDescent="0.25">
      <c r="A13" s="60">
        <v>41267</v>
      </c>
      <c r="B13" s="57">
        <v>96.750232126276686</v>
      </c>
      <c r="C13" s="57">
        <v>100.21123785382341</v>
      </c>
      <c r="D13" s="57">
        <v>94.489361702127653</v>
      </c>
      <c r="E13" s="57">
        <v>105.72541966426859</v>
      </c>
      <c r="F13" s="57">
        <v>104.39068100358423</v>
      </c>
      <c r="G13" s="57">
        <v>104.0885860306644</v>
      </c>
      <c r="H13" s="57">
        <v>96.682464454976298</v>
      </c>
      <c r="I13" s="57">
        <v>107.51807228915662</v>
      </c>
      <c r="J13" s="57">
        <v>100.76530612244898</v>
      </c>
      <c r="K13" s="57">
        <v>107.44394618834082</v>
      </c>
      <c r="L13" s="57">
        <v>79.590909090909093</v>
      </c>
      <c r="M13" s="57">
        <v>96.098953377735484</v>
      </c>
      <c r="N13" s="57">
        <v>102.61865793780687</v>
      </c>
      <c r="O13" s="57">
        <v>104.92296129274708</v>
      </c>
      <c r="P13" s="57">
        <v>95.606597811006637</v>
      </c>
      <c r="Q13" s="59">
        <f t="shared" si="1"/>
        <v>41267</v>
      </c>
      <c r="R13" s="58">
        <f>IF(MATCH(R$2,Piv!$B$2:$B$17,0)&gt;=1,B13,NA())</f>
        <v>96.750232126276686</v>
      </c>
      <c r="S13" s="58" t="e">
        <f>IF(MATCH(S$2,Piv!$B$2:$B$17,0)&gt;=1,C13,NA())</f>
        <v>#N/A</v>
      </c>
      <c r="T13" s="58" t="e">
        <f>IF(MATCH(T$2,Piv!$B$2:$B$17,0)&gt;=1,D13,NA())</f>
        <v>#N/A</v>
      </c>
      <c r="U13" s="58">
        <f>IF(MATCH(U$2,Piv!$B$2:$B$17,0)&gt;=1,E13,NA())</f>
        <v>105.72541966426859</v>
      </c>
      <c r="V13" s="58" t="e">
        <f>IF(MATCH(V$2,Piv!$B$2:$B$17,0)&gt;=1,F13,NA())</f>
        <v>#N/A</v>
      </c>
      <c r="W13" s="58">
        <f>IF(MATCH(W$2,Piv!$B$2:$B$17,0)&gt;=1,G13,NA())</f>
        <v>104.0885860306644</v>
      </c>
      <c r="X13" s="58" t="e">
        <f>IF(MATCH(X$2,Piv!$B$2:$B$17,0)&gt;=1,H13,NA())</f>
        <v>#N/A</v>
      </c>
      <c r="Y13" s="58" t="e">
        <f>IF(MATCH(Y$2,Piv!$B$2:$B$17,0)&gt;=1,I13,NA())</f>
        <v>#N/A</v>
      </c>
      <c r="Z13" s="58">
        <f>IF(MATCH(Z$2,Piv!$B$2:$B$17,0)&gt;=1,J13,NA())</f>
        <v>100.76530612244898</v>
      </c>
      <c r="AA13" s="58" t="e">
        <f>IF(MATCH(AA$2,Piv!$B$2:$B$17,0)&gt;=1,K13,NA())</f>
        <v>#N/A</v>
      </c>
      <c r="AB13" s="58">
        <f>IF(MATCH(AB$2,Piv!$B$2:$B$17,0)&gt;=1,L13,NA())</f>
        <v>79.590909090909093</v>
      </c>
      <c r="AC13" s="58" t="e">
        <f>IF(MATCH(AC$2,Piv!$B$2:$B$17,0)&gt;=1,M13,NA())</f>
        <v>#N/A</v>
      </c>
      <c r="AD13" s="58" t="e">
        <f>IF(MATCH(AD$2,Piv!$B$2:$B$17,0)&gt;=1,N13,NA())</f>
        <v>#N/A</v>
      </c>
      <c r="AE13" s="58" t="e">
        <f>IF(MATCH(AE$2,Piv!$B$2:$B$17,0)&gt;=1,O13,NA())</f>
        <v>#N/A</v>
      </c>
      <c r="AF13" s="58">
        <f>IF(MATCH(AF$2,Piv!$B$2:$B$17,0)&gt;=1,P13,NA())</f>
        <v>95.606597811006637</v>
      </c>
      <c r="AG13" s="31">
        <v>3947433000</v>
      </c>
      <c r="AH13" s="31">
        <v>550.3021</v>
      </c>
    </row>
    <row r="14" spans="1:34" x14ac:dyDescent="0.25">
      <c r="A14" s="60">
        <v>41268</v>
      </c>
      <c r="B14" s="57">
        <v>96.750232126276686</v>
      </c>
      <c r="C14" s="57">
        <v>100.21123785382341</v>
      </c>
      <c r="D14" s="57">
        <v>94.489361702127653</v>
      </c>
      <c r="E14" s="57">
        <v>105.72541966426859</v>
      </c>
      <c r="F14" s="57">
        <v>104.39068100358423</v>
      </c>
      <c r="G14" s="57">
        <v>104.0885860306644</v>
      </c>
      <c r="H14" s="57">
        <v>96.682464454976298</v>
      </c>
      <c r="I14" s="57">
        <v>107.51807228915662</v>
      </c>
      <c r="J14" s="57">
        <v>100.76530612244898</v>
      </c>
      <c r="K14" s="57">
        <v>107.44394618834082</v>
      </c>
      <c r="L14" s="57">
        <v>79.590909090909093</v>
      </c>
      <c r="M14" s="57">
        <v>96.098953377735484</v>
      </c>
      <c r="N14" s="57">
        <v>102.61865793780687</v>
      </c>
      <c r="O14" s="57">
        <v>104.92296129274708</v>
      </c>
      <c r="P14" s="57">
        <v>95.606597811006637</v>
      </c>
      <c r="Q14" s="59">
        <f t="shared" si="1"/>
        <v>41268</v>
      </c>
      <c r="R14" s="58">
        <f>IF(MATCH(R$2,Piv!$B$2:$B$17,0)&gt;=1,B14,NA())</f>
        <v>96.750232126276686</v>
      </c>
      <c r="S14" s="58" t="e">
        <f>IF(MATCH(S$2,Piv!$B$2:$B$17,0)&gt;=1,C14,NA())</f>
        <v>#N/A</v>
      </c>
      <c r="T14" s="58" t="e">
        <f>IF(MATCH(T$2,Piv!$B$2:$B$17,0)&gt;=1,D14,NA())</f>
        <v>#N/A</v>
      </c>
      <c r="U14" s="58">
        <f>IF(MATCH(U$2,Piv!$B$2:$B$17,0)&gt;=1,E14,NA())</f>
        <v>105.72541966426859</v>
      </c>
      <c r="V14" s="58" t="e">
        <f>IF(MATCH(V$2,Piv!$B$2:$B$17,0)&gt;=1,F14,NA())</f>
        <v>#N/A</v>
      </c>
      <c r="W14" s="58">
        <f>IF(MATCH(W$2,Piv!$B$2:$B$17,0)&gt;=1,G14,NA())</f>
        <v>104.0885860306644</v>
      </c>
      <c r="X14" s="58" t="e">
        <f>IF(MATCH(X$2,Piv!$B$2:$B$17,0)&gt;=1,H14,NA())</f>
        <v>#N/A</v>
      </c>
      <c r="Y14" s="58" t="e">
        <f>IF(MATCH(Y$2,Piv!$B$2:$B$17,0)&gt;=1,I14,NA())</f>
        <v>#N/A</v>
      </c>
      <c r="Z14" s="58">
        <f>IF(MATCH(Z$2,Piv!$B$2:$B$17,0)&gt;=1,J14,NA())</f>
        <v>100.76530612244898</v>
      </c>
      <c r="AA14" s="58" t="e">
        <f>IF(MATCH(AA$2,Piv!$B$2:$B$17,0)&gt;=1,K14,NA())</f>
        <v>#N/A</v>
      </c>
      <c r="AB14" s="58">
        <f>IF(MATCH(AB$2,Piv!$B$2:$B$17,0)&gt;=1,L14,NA())</f>
        <v>79.590909090909093</v>
      </c>
      <c r="AC14" s="58" t="e">
        <f>IF(MATCH(AC$2,Piv!$B$2:$B$17,0)&gt;=1,M14,NA())</f>
        <v>#N/A</v>
      </c>
      <c r="AD14" s="58" t="e">
        <f>IF(MATCH(AD$2,Piv!$B$2:$B$17,0)&gt;=1,N14,NA())</f>
        <v>#N/A</v>
      </c>
      <c r="AE14" s="58" t="e">
        <f>IF(MATCH(AE$2,Piv!$B$2:$B$17,0)&gt;=1,O14,NA())</f>
        <v>#N/A</v>
      </c>
      <c r="AF14" s="58">
        <f>IF(MATCH(AF$2,Piv!$B$2:$B$17,0)&gt;=1,P14,NA())</f>
        <v>95.606597811006637</v>
      </c>
      <c r="AG14" s="31">
        <v>3947433000</v>
      </c>
      <c r="AH14" s="31">
        <v>550.3021</v>
      </c>
    </row>
    <row r="15" spans="1:34" x14ac:dyDescent="0.25">
      <c r="A15" s="59">
        <v>41269</v>
      </c>
      <c r="B15" s="57">
        <v>96.750232126276686</v>
      </c>
      <c r="C15" s="57">
        <v>100.21123785382341</v>
      </c>
      <c r="D15" s="57">
        <v>94.489361702127653</v>
      </c>
      <c r="E15" s="57">
        <v>105.72541966426859</v>
      </c>
      <c r="F15" s="57">
        <v>104.39068100358423</v>
      </c>
      <c r="G15" s="57">
        <v>104.0885860306644</v>
      </c>
      <c r="H15" s="57">
        <v>96.682464454976298</v>
      </c>
      <c r="I15" s="57">
        <v>107.51807228915662</v>
      </c>
      <c r="J15" s="57">
        <v>100.76530612244898</v>
      </c>
      <c r="K15" s="57">
        <v>107.44394618834082</v>
      </c>
      <c r="L15" s="57">
        <v>79.590909090909093</v>
      </c>
      <c r="M15" s="57">
        <v>96.098953377735484</v>
      </c>
      <c r="N15" s="57">
        <v>102.61865793780687</v>
      </c>
      <c r="O15" s="57">
        <v>104.92296129274708</v>
      </c>
      <c r="P15" s="57">
        <v>95.606597811006637</v>
      </c>
      <c r="Q15" s="59">
        <f t="shared" si="1"/>
        <v>41269</v>
      </c>
      <c r="R15" s="58">
        <f>IF(MATCH(R$2,Piv!$B$2:$B$17,0)&gt;=1,B15,NA())</f>
        <v>96.750232126276686</v>
      </c>
      <c r="S15" s="58" t="e">
        <f>IF(MATCH(S$2,Piv!$B$2:$B$17,0)&gt;=1,C15,NA())</f>
        <v>#N/A</v>
      </c>
      <c r="T15" s="58" t="e">
        <f>IF(MATCH(T$2,Piv!$B$2:$B$17,0)&gt;=1,D15,NA())</f>
        <v>#N/A</v>
      </c>
      <c r="U15" s="58">
        <f>IF(MATCH(U$2,Piv!$B$2:$B$17,0)&gt;=1,E15,NA())</f>
        <v>105.72541966426859</v>
      </c>
      <c r="V15" s="58" t="e">
        <f>IF(MATCH(V$2,Piv!$B$2:$B$17,0)&gt;=1,F15,NA())</f>
        <v>#N/A</v>
      </c>
      <c r="W15" s="58">
        <f>IF(MATCH(W$2,Piv!$B$2:$B$17,0)&gt;=1,G15,NA())</f>
        <v>104.0885860306644</v>
      </c>
      <c r="X15" s="58" t="e">
        <f>IF(MATCH(X$2,Piv!$B$2:$B$17,0)&gt;=1,H15,NA())</f>
        <v>#N/A</v>
      </c>
      <c r="Y15" s="58" t="e">
        <f>IF(MATCH(Y$2,Piv!$B$2:$B$17,0)&gt;=1,I15,NA())</f>
        <v>#N/A</v>
      </c>
      <c r="Z15" s="58">
        <f>IF(MATCH(Z$2,Piv!$B$2:$B$17,0)&gt;=1,J15,NA())</f>
        <v>100.76530612244898</v>
      </c>
      <c r="AA15" s="58" t="e">
        <f>IF(MATCH(AA$2,Piv!$B$2:$B$17,0)&gt;=1,K15,NA())</f>
        <v>#N/A</v>
      </c>
      <c r="AB15" s="58">
        <f>IF(MATCH(AB$2,Piv!$B$2:$B$17,0)&gt;=1,L15,NA())</f>
        <v>79.590909090909093</v>
      </c>
      <c r="AC15" s="58" t="e">
        <f>IF(MATCH(AC$2,Piv!$B$2:$B$17,0)&gt;=1,M15,NA())</f>
        <v>#N/A</v>
      </c>
      <c r="AD15" s="58" t="e">
        <f>IF(MATCH(AD$2,Piv!$B$2:$B$17,0)&gt;=1,N15,NA())</f>
        <v>#N/A</v>
      </c>
      <c r="AE15" s="58" t="e">
        <f>IF(MATCH(AE$2,Piv!$B$2:$B$17,0)&gt;=1,O15,NA())</f>
        <v>#N/A</v>
      </c>
      <c r="AF15" s="58">
        <f>IF(MATCH(AF$2,Piv!$B$2:$B$17,0)&gt;=1,P15,NA())</f>
        <v>95.606597811006637</v>
      </c>
      <c r="AG15" s="31">
        <v>701550000</v>
      </c>
      <c r="AH15" s="31">
        <v>550.3021</v>
      </c>
    </row>
    <row r="16" spans="1:34" x14ac:dyDescent="0.25">
      <c r="A16" s="59">
        <v>41270</v>
      </c>
      <c r="B16" s="57">
        <v>96.595481275147009</v>
      </c>
      <c r="C16" s="57">
        <v>100.38022813688212</v>
      </c>
      <c r="D16" s="57">
        <v>95.744680851063819</v>
      </c>
      <c r="E16" s="57">
        <v>107.64388489208633</v>
      </c>
      <c r="F16" s="57">
        <v>106.54121863799284</v>
      </c>
      <c r="G16" s="57">
        <v>104.96471160866392</v>
      </c>
      <c r="H16" s="57">
        <v>96.208530805687204</v>
      </c>
      <c r="I16" s="57">
        <v>108.12048192771084</v>
      </c>
      <c r="J16" s="57">
        <v>98.214285714285708</v>
      </c>
      <c r="K16" s="57">
        <v>107.44394618834082</v>
      </c>
      <c r="L16" s="57">
        <v>79.590909090909093</v>
      </c>
      <c r="M16" s="57">
        <v>96.955280685061851</v>
      </c>
      <c r="N16" s="57">
        <v>104.80087288597927</v>
      </c>
      <c r="O16" s="57">
        <v>108.75610672679441</v>
      </c>
      <c r="P16" s="57">
        <v>96.284877447202106</v>
      </c>
      <c r="Q16" s="59">
        <f t="shared" si="1"/>
        <v>41270</v>
      </c>
      <c r="R16" s="58">
        <f>IF(MATCH(R$2,Piv!$B$2:$B$17,0)&gt;=1,B16,NA())</f>
        <v>96.595481275147009</v>
      </c>
      <c r="S16" s="58" t="e">
        <f>IF(MATCH(S$2,Piv!$B$2:$B$17,0)&gt;=1,C16,NA())</f>
        <v>#N/A</v>
      </c>
      <c r="T16" s="58" t="e">
        <f>IF(MATCH(T$2,Piv!$B$2:$B$17,0)&gt;=1,D16,NA())</f>
        <v>#N/A</v>
      </c>
      <c r="U16" s="58">
        <f>IF(MATCH(U$2,Piv!$B$2:$B$17,0)&gt;=1,E16,NA())</f>
        <v>107.64388489208633</v>
      </c>
      <c r="V16" s="58" t="e">
        <f>IF(MATCH(V$2,Piv!$B$2:$B$17,0)&gt;=1,F16,NA())</f>
        <v>#N/A</v>
      </c>
      <c r="W16" s="58">
        <f>IF(MATCH(W$2,Piv!$B$2:$B$17,0)&gt;=1,G16,NA())</f>
        <v>104.96471160866392</v>
      </c>
      <c r="X16" s="58" t="e">
        <f>IF(MATCH(X$2,Piv!$B$2:$B$17,0)&gt;=1,H16,NA())</f>
        <v>#N/A</v>
      </c>
      <c r="Y16" s="58" t="e">
        <f>IF(MATCH(Y$2,Piv!$B$2:$B$17,0)&gt;=1,I16,NA())</f>
        <v>#N/A</v>
      </c>
      <c r="Z16" s="58">
        <f>IF(MATCH(Z$2,Piv!$B$2:$B$17,0)&gt;=1,J16,NA())</f>
        <v>98.214285714285708</v>
      </c>
      <c r="AA16" s="58" t="e">
        <f>IF(MATCH(AA$2,Piv!$B$2:$B$17,0)&gt;=1,K16,NA())</f>
        <v>#N/A</v>
      </c>
      <c r="AB16" s="58">
        <f>IF(MATCH(AB$2,Piv!$B$2:$B$17,0)&gt;=1,L16,NA())</f>
        <v>79.590909090909093</v>
      </c>
      <c r="AC16" s="58" t="e">
        <f>IF(MATCH(AC$2,Piv!$B$2:$B$17,0)&gt;=1,M16,NA())</f>
        <v>#N/A</v>
      </c>
      <c r="AD16" s="58" t="e">
        <f>IF(MATCH(AD$2,Piv!$B$2:$B$17,0)&gt;=1,N16,NA())</f>
        <v>#N/A</v>
      </c>
      <c r="AE16" s="58" t="e">
        <f>IF(MATCH(AE$2,Piv!$B$2:$B$17,0)&gt;=1,O16,NA())</f>
        <v>#N/A</v>
      </c>
      <c r="AF16" s="58">
        <f>IF(MATCH(AF$2,Piv!$B$2:$B$17,0)&gt;=1,P16,NA())</f>
        <v>96.284877447202106</v>
      </c>
      <c r="AG16" s="31">
        <v>8742231000</v>
      </c>
      <c r="AH16" s="31">
        <v>1368.8009999999999</v>
      </c>
    </row>
    <row r="17" spans="1:34" x14ac:dyDescent="0.25">
      <c r="A17" s="59">
        <v>41271</v>
      </c>
      <c r="B17" s="57">
        <v>96.193129062209835</v>
      </c>
      <c r="C17" s="57">
        <v>98.859315589353614</v>
      </c>
      <c r="D17" s="57">
        <v>92.531914893617014</v>
      </c>
      <c r="E17" s="57">
        <v>105.4556354916067</v>
      </c>
      <c r="F17" s="57">
        <v>104.74910394265234</v>
      </c>
      <c r="G17" s="57">
        <v>104.38062788999756</v>
      </c>
      <c r="H17" s="57">
        <v>94.944707740916272</v>
      </c>
      <c r="I17" s="57">
        <v>106.74698795180724</v>
      </c>
      <c r="J17" s="57">
        <v>96.428571428571431</v>
      </c>
      <c r="K17" s="57">
        <v>105.47085201793722</v>
      </c>
      <c r="L17" s="57">
        <v>79.090909090909093</v>
      </c>
      <c r="M17" s="57">
        <v>96.479543292102761</v>
      </c>
      <c r="N17" s="57">
        <v>103.87343153300601</v>
      </c>
      <c r="O17" s="57">
        <v>107.51597143930853</v>
      </c>
      <c r="P17" s="57">
        <v>95.83782950516418</v>
      </c>
      <c r="Q17" s="59">
        <f t="shared" si="1"/>
        <v>41271</v>
      </c>
      <c r="R17" s="58">
        <f>IF(MATCH(R$2,Piv!$B$2:$B$17,0)&gt;=1,B17,NA())</f>
        <v>96.193129062209835</v>
      </c>
      <c r="S17" s="58" t="e">
        <f>IF(MATCH(S$2,Piv!$B$2:$B$17,0)&gt;=1,C17,NA())</f>
        <v>#N/A</v>
      </c>
      <c r="T17" s="58" t="e">
        <f>IF(MATCH(T$2,Piv!$B$2:$B$17,0)&gt;=1,D17,NA())</f>
        <v>#N/A</v>
      </c>
      <c r="U17" s="58">
        <f>IF(MATCH(U$2,Piv!$B$2:$B$17,0)&gt;=1,E17,NA())</f>
        <v>105.4556354916067</v>
      </c>
      <c r="V17" s="58" t="e">
        <f>IF(MATCH(V$2,Piv!$B$2:$B$17,0)&gt;=1,F17,NA())</f>
        <v>#N/A</v>
      </c>
      <c r="W17" s="58">
        <f>IF(MATCH(W$2,Piv!$B$2:$B$17,0)&gt;=1,G17,NA())</f>
        <v>104.38062788999756</v>
      </c>
      <c r="X17" s="58" t="e">
        <f>IF(MATCH(X$2,Piv!$B$2:$B$17,0)&gt;=1,H17,NA())</f>
        <v>#N/A</v>
      </c>
      <c r="Y17" s="58" t="e">
        <f>IF(MATCH(Y$2,Piv!$B$2:$B$17,0)&gt;=1,I17,NA())</f>
        <v>#N/A</v>
      </c>
      <c r="Z17" s="58">
        <f>IF(MATCH(Z$2,Piv!$B$2:$B$17,0)&gt;=1,J17,NA())</f>
        <v>96.428571428571431</v>
      </c>
      <c r="AA17" s="58" t="e">
        <f>IF(MATCH(AA$2,Piv!$B$2:$B$17,0)&gt;=1,K17,NA())</f>
        <v>#N/A</v>
      </c>
      <c r="AB17" s="58">
        <f>IF(MATCH(AB$2,Piv!$B$2:$B$17,0)&gt;=1,L17,NA())</f>
        <v>79.090909090909093</v>
      </c>
      <c r="AC17" s="58" t="e">
        <f>IF(MATCH(AC$2,Piv!$B$2:$B$17,0)&gt;=1,M17,NA())</f>
        <v>#N/A</v>
      </c>
      <c r="AD17" s="58" t="e">
        <f>IF(MATCH(AD$2,Piv!$B$2:$B$17,0)&gt;=1,N17,NA())</f>
        <v>#N/A</v>
      </c>
      <c r="AE17" s="58" t="e">
        <f>IF(MATCH(AE$2,Piv!$B$2:$B$17,0)&gt;=1,O17,NA())</f>
        <v>#N/A</v>
      </c>
      <c r="AF17" s="58">
        <f>IF(MATCH(AF$2,Piv!$B$2:$B$17,0)&gt;=1,P17,NA())</f>
        <v>95.83782950516418</v>
      </c>
      <c r="AG17" s="31">
        <v>8483319000</v>
      </c>
      <c r="AH17" s="31">
        <v>888.20280000000002</v>
      </c>
    </row>
    <row r="18" spans="1:34" x14ac:dyDescent="0.25">
      <c r="A18" s="59">
        <v>41274</v>
      </c>
      <c r="B18" s="57">
        <v>95.605075827917034</v>
      </c>
      <c r="C18" s="57">
        <v>97.634136037177868</v>
      </c>
      <c r="D18" s="57">
        <v>93.446808510638306</v>
      </c>
      <c r="E18" s="57">
        <v>108.21342925659472</v>
      </c>
      <c r="F18" s="57">
        <v>105.28673835125448</v>
      </c>
      <c r="G18" s="57">
        <v>103.65052324166464</v>
      </c>
      <c r="H18" s="57">
        <v>93.996840442338069</v>
      </c>
      <c r="I18" s="57">
        <v>106.16867469879519</v>
      </c>
      <c r="J18" s="57">
        <v>99.872448979591837</v>
      </c>
      <c r="K18" s="57">
        <v>104.03587443946188</v>
      </c>
      <c r="L18" s="57">
        <v>79.090909090909093</v>
      </c>
      <c r="M18" s="57">
        <v>95.432921027592769</v>
      </c>
      <c r="N18" s="57">
        <v>103.32787779596291</v>
      </c>
      <c r="O18" s="57">
        <v>106.72679443818112</v>
      </c>
      <c r="P18" s="57">
        <v>96.223215662093423</v>
      </c>
      <c r="Q18" s="59">
        <f t="shared" si="1"/>
        <v>41274</v>
      </c>
      <c r="R18" s="58">
        <f>IF(MATCH(R$2,Piv!$B$2:$B$17,0)&gt;=1,B18,NA())</f>
        <v>95.605075827917034</v>
      </c>
      <c r="S18" s="58" t="e">
        <f>IF(MATCH(S$2,Piv!$B$2:$B$17,0)&gt;=1,C18,NA())</f>
        <v>#N/A</v>
      </c>
      <c r="T18" s="58" t="e">
        <f>IF(MATCH(T$2,Piv!$B$2:$B$17,0)&gt;=1,D18,NA())</f>
        <v>#N/A</v>
      </c>
      <c r="U18" s="58">
        <f>IF(MATCH(U$2,Piv!$B$2:$B$17,0)&gt;=1,E18,NA())</f>
        <v>108.21342925659472</v>
      </c>
      <c r="V18" s="58" t="e">
        <f>IF(MATCH(V$2,Piv!$B$2:$B$17,0)&gt;=1,F18,NA())</f>
        <v>#N/A</v>
      </c>
      <c r="W18" s="58">
        <f>IF(MATCH(W$2,Piv!$B$2:$B$17,0)&gt;=1,G18,NA())</f>
        <v>103.65052324166464</v>
      </c>
      <c r="X18" s="58" t="e">
        <f>IF(MATCH(X$2,Piv!$B$2:$B$17,0)&gt;=1,H18,NA())</f>
        <v>#N/A</v>
      </c>
      <c r="Y18" s="58" t="e">
        <f>IF(MATCH(Y$2,Piv!$B$2:$B$17,0)&gt;=1,I18,NA())</f>
        <v>#N/A</v>
      </c>
      <c r="Z18" s="58">
        <f>IF(MATCH(Z$2,Piv!$B$2:$B$17,0)&gt;=1,J18,NA())</f>
        <v>99.872448979591837</v>
      </c>
      <c r="AA18" s="58" t="e">
        <f>IF(MATCH(AA$2,Piv!$B$2:$B$17,0)&gt;=1,K18,NA())</f>
        <v>#N/A</v>
      </c>
      <c r="AB18" s="58">
        <f>IF(MATCH(AB$2,Piv!$B$2:$B$17,0)&gt;=1,L18,NA())</f>
        <v>79.090909090909093</v>
      </c>
      <c r="AC18" s="58" t="e">
        <f>IF(MATCH(AC$2,Piv!$B$2:$B$17,0)&gt;=1,M18,NA())</f>
        <v>#N/A</v>
      </c>
      <c r="AD18" s="58" t="e">
        <f>IF(MATCH(AD$2,Piv!$B$2:$B$17,0)&gt;=1,N18,NA())</f>
        <v>#N/A</v>
      </c>
      <c r="AE18" s="58" t="e">
        <f>IF(MATCH(AE$2,Piv!$B$2:$B$17,0)&gt;=1,O18,NA())</f>
        <v>#N/A</v>
      </c>
      <c r="AF18" s="58">
        <f>IF(MATCH(AF$2,Piv!$B$2:$B$17,0)&gt;=1,P18,NA())</f>
        <v>96.223215662093423</v>
      </c>
      <c r="AG18" s="31">
        <v>4315552000</v>
      </c>
      <c r="AH18" s="31">
        <v>436.05779999999999</v>
      </c>
    </row>
    <row r="19" spans="1:34" x14ac:dyDescent="0.25">
      <c r="A19" s="59">
        <v>41275</v>
      </c>
      <c r="B19" s="57">
        <v>95.605075827917034</v>
      </c>
      <c r="C19" s="57">
        <v>97.634136037177868</v>
      </c>
      <c r="D19" s="57">
        <v>93.446808510638306</v>
      </c>
      <c r="E19" s="57">
        <v>108.21342925659472</v>
      </c>
      <c r="F19" s="57">
        <v>105.28673835125448</v>
      </c>
      <c r="G19" s="57">
        <v>103.65052324166464</v>
      </c>
      <c r="H19" s="57">
        <v>93.996840442338069</v>
      </c>
      <c r="I19" s="57">
        <v>106.16867469879519</v>
      </c>
      <c r="J19" s="57">
        <v>99.872448979591837</v>
      </c>
      <c r="K19" s="57">
        <v>104.03587443946188</v>
      </c>
      <c r="L19" s="57">
        <v>79.090909090909093</v>
      </c>
      <c r="M19" s="57">
        <v>95.432921027592769</v>
      </c>
      <c r="N19" s="57">
        <v>103.32787779596291</v>
      </c>
      <c r="O19" s="57">
        <v>106.72679443818112</v>
      </c>
      <c r="P19" s="57">
        <v>96.223215662093423</v>
      </c>
      <c r="Q19" s="59">
        <f t="shared" si="1"/>
        <v>41275</v>
      </c>
      <c r="R19" s="58">
        <f>IF(MATCH(R$2,Piv!$B$2:$B$17,0)&gt;=1,B19,NA())</f>
        <v>95.605075827917034</v>
      </c>
      <c r="S19" s="58" t="e">
        <f>IF(MATCH(S$2,Piv!$B$2:$B$17,0)&gt;=1,C19,NA())</f>
        <v>#N/A</v>
      </c>
      <c r="T19" s="58" t="e">
        <f>IF(MATCH(T$2,Piv!$B$2:$B$17,0)&gt;=1,D19,NA())</f>
        <v>#N/A</v>
      </c>
      <c r="U19" s="58">
        <f>IF(MATCH(U$2,Piv!$B$2:$B$17,0)&gt;=1,E19,NA())</f>
        <v>108.21342925659472</v>
      </c>
      <c r="V19" s="58" t="e">
        <f>IF(MATCH(V$2,Piv!$B$2:$B$17,0)&gt;=1,F19,NA())</f>
        <v>#N/A</v>
      </c>
      <c r="W19" s="58">
        <f>IF(MATCH(W$2,Piv!$B$2:$B$17,0)&gt;=1,G19,NA())</f>
        <v>103.65052324166464</v>
      </c>
      <c r="X19" s="58" t="e">
        <f>IF(MATCH(X$2,Piv!$B$2:$B$17,0)&gt;=1,H19,NA())</f>
        <v>#N/A</v>
      </c>
      <c r="Y19" s="58" t="e">
        <f>IF(MATCH(Y$2,Piv!$B$2:$B$17,0)&gt;=1,I19,NA())</f>
        <v>#N/A</v>
      </c>
      <c r="Z19" s="58">
        <f>IF(MATCH(Z$2,Piv!$B$2:$B$17,0)&gt;=1,J19,NA())</f>
        <v>99.872448979591837</v>
      </c>
      <c r="AA19" s="58" t="e">
        <f>IF(MATCH(AA$2,Piv!$B$2:$B$17,0)&gt;=1,K19,NA())</f>
        <v>#N/A</v>
      </c>
      <c r="AB19" s="58">
        <f>IF(MATCH(AB$2,Piv!$B$2:$B$17,0)&gt;=1,L19,NA())</f>
        <v>79.090909090909093</v>
      </c>
      <c r="AC19" s="58" t="e">
        <f>IF(MATCH(AC$2,Piv!$B$2:$B$17,0)&gt;=1,M19,NA())</f>
        <v>#N/A</v>
      </c>
      <c r="AD19" s="58" t="e">
        <f>IF(MATCH(AD$2,Piv!$B$2:$B$17,0)&gt;=1,N19,NA())</f>
        <v>#N/A</v>
      </c>
      <c r="AE19" s="58" t="e">
        <f>IF(MATCH(AE$2,Piv!$B$2:$B$17,0)&gt;=1,O19,NA())</f>
        <v>#N/A</v>
      </c>
      <c r="AF19" s="58">
        <f>IF(MATCH(AF$2,Piv!$B$2:$B$17,0)&gt;=1,P19,NA())</f>
        <v>96.223215662093423</v>
      </c>
      <c r="AG19" s="31">
        <v>4315552000</v>
      </c>
      <c r="AH19" s="31">
        <v>436.05779999999999</v>
      </c>
    </row>
    <row r="20" spans="1:34" x14ac:dyDescent="0.25">
      <c r="A20" s="59">
        <v>41276</v>
      </c>
      <c r="B20" s="57">
        <v>97.462086041473214</v>
      </c>
      <c r="C20" s="57">
        <v>100.21123785382341</v>
      </c>
      <c r="D20" s="57">
        <v>93.61702127659575</v>
      </c>
      <c r="E20" s="57">
        <v>110.91127098321343</v>
      </c>
      <c r="F20" s="57">
        <v>109.13978494623655</v>
      </c>
      <c r="G20" s="57">
        <v>107.49574105621807</v>
      </c>
      <c r="H20" s="57">
        <v>98.657187993680878</v>
      </c>
      <c r="I20" s="57">
        <v>110.48192771084338</v>
      </c>
      <c r="J20" s="57">
        <v>102.04081632653062</v>
      </c>
      <c r="K20" s="57">
        <v>107.80269058295964</v>
      </c>
      <c r="L20" s="57">
        <v>80.409090909090907</v>
      </c>
      <c r="M20" s="57">
        <v>99.52426260704091</v>
      </c>
      <c r="N20" s="57">
        <v>109.30169121658484</v>
      </c>
      <c r="O20" s="57">
        <v>113.71664787673808</v>
      </c>
      <c r="P20" s="57">
        <v>95.298288885463236</v>
      </c>
      <c r="Q20" s="59">
        <f t="shared" si="1"/>
        <v>41276</v>
      </c>
      <c r="R20" s="58">
        <f>IF(MATCH(R$2,Piv!$B$2:$B$17,0)&gt;=1,B20,NA())</f>
        <v>97.462086041473214</v>
      </c>
      <c r="S20" s="58" t="e">
        <f>IF(MATCH(S$2,Piv!$B$2:$B$17,0)&gt;=1,C20,NA())</f>
        <v>#N/A</v>
      </c>
      <c r="T20" s="58" t="e">
        <f>IF(MATCH(T$2,Piv!$B$2:$B$17,0)&gt;=1,D20,NA())</f>
        <v>#N/A</v>
      </c>
      <c r="U20" s="58">
        <f>IF(MATCH(U$2,Piv!$B$2:$B$17,0)&gt;=1,E20,NA())</f>
        <v>110.91127098321343</v>
      </c>
      <c r="V20" s="58" t="e">
        <f>IF(MATCH(V$2,Piv!$B$2:$B$17,0)&gt;=1,F20,NA())</f>
        <v>#N/A</v>
      </c>
      <c r="W20" s="58">
        <f>IF(MATCH(W$2,Piv!$B$2:$B$17,0)&gt;=1,G20,NA())</f>
        <v>107.49574105621807</v>
      </c>
      <c r="X20" s="58" t="e">
        <f>IF(MATCH(X$2,Piv!$B$2:$B$17,0)&gt;=1,H20,NA())</f>
        <v>#N/A</v>
      </c>
      <c r="Y20" s="58" t="e">
        <f>IF(MATCH(Y$2,Piv!$B$2:$B$17,0)&gt;=1,I20,NA())</f>
        <v>#N/A</v>
      </c>
      <c r="Z20" s="58">
        <f>IF(MATCH(Z$2,Piv!$B$2:$B$17,0)&gt;=1,J20,NA())</f>
        <v>102.04081632653062</v>
      </c>
      <c r="AA20" s="58" t="e">
        <f>IF(MATCH(AA$2,Piv!$B$2:$B$17,0)&gt;=1,K20,NA())</f>
        <v>#N/A</v>
      </c>
      <c r="AB20" s="58">
        <f>IF(MATCH(AB$2,Piv!$B$2:$B$17,0)&gt;=1,L20,NA())</f>
        <v>80.409090909090907</v>
      </c>
      <c r="AC20" s="58" t="e">
        <f>IF(MATCH(AC$2,Piv!$B$2:$B$17,0)&gt;=1,M20,NA())</f>
        <v>#N/A</v>
      </c>
      <c r="AD20" s="58" t="e">
        <f>IF(MATCH(AD$2,Piv!$B$2:$B$17,0)&gt;=1,N20,NA())</f>
        <v>#N/A</v>
      </c>
      <c r="AE20" s="58" t="e">
        <f>IF(MATCH(AE$2,Piv!$B$2:$B$17,0)&gt;=1,O20,NA())</f>
        <v>#N/A</v>
      </c>
      <c r="AF20" s="58">
        <f>IF(MATCH(AF$2,Piv!$B$2:$B$17,0)&gt;=1,P20,NA())</f>
        <v>95.298288885463236</v>
      </c>
      <c r="AG20" s="31">
        <v>13668560000</v>
      </c>
      <c r="AH20" s="31">
        <v>2588.3919999999998</v>
      </c>
    </row>
    <row r="21" spans="1:34" x14ac:dyDescent="0.25">
      <c r="A21" s="59">
        <v>41277</v>
      </c>
      <c r="B21" s="57">
        <v>97.431135871247292</v>
      </c>
      <c r="C21" s="57">
        <v>100.67596113223492</v>
      </c>
      <c r="D21" s="57">
        <v>93.61702127659575</v>
      </c>
      <c r="E21" s="57">
        <v>112.4400479616307</v>
      </c>
      <c r="F21" s="57">
        <v>109.22939068100359</v>
      </c>
      <c r="G21" s="57">
        <v>107.05767826721831</v>
      </c>
      <c r="H21" s="57">
        <v>98.420221169036338</v>
      </c>
      <c r="I21" s="57">
        <v>110.28915662650603</v>
      </c>
      <c r="J21" s="57">
        <v>100.25510204081634</v>
      </c>
      <c r="K21" s="57">
        <v>107.62331838565022</v>
      </c>
      <c r="L21" s="57">
        <v>80.22727272727272</v>
      </c>
      <c r="M21" s="57">
        <v>99.238820171265459</v>
      </c>
      <c r="N21" s="57">
        <v>109.90180032733224</v>
      </c>
      <c r="O21" s="57">
        <v>114.80646373543779</v>
      </c>
      <c r="P21" s="57">
        <v>96.315708339756441</v>
      </c>
      <c r="Q21" s="59">
        <f t="shared" si="1"/>
        <v>41277</v>
      </c>
      <c r="R21" s="58">
        <f>IF(MATCH(R$2,Piv!$B$2:$B$17,0)&gt;=1,B21,NA())</f>
        <v>97.431135871247292</v>
      </c>
      <c r="S21" s="58" t="e">
        <f>IF(MATCH(S$2,Piv!$B$2:$B$17,0)&gt;=1,C21,NA())</f>
        <v>#N/A</v>
      </c>
      <c r="T21" s="58" t="e">
        <f>IF(MATCH(T$2,Piv!$B$2:$B$17,0)&gt;=1,D21,NA())</f>
        <v>#N/A</v>
      </c>
      <c r="U21" s="58">
        <f>IF(MATCH(U$2,Piv!$B$2:$B$17,0)&gt;=1,E21,NA())</f>
        <v>112.4400479616307</v>
      </c>
      <c r="V21" s="58" t="e">
        <f>IF(MATCH(V$2,Piv!$B$2:$B$17,0)&gt;=1,F21,NA())</f>
        <v>#N/A</v>
      </c>
      <c r="W21" s="58">
        <f>IF(MATCH(W$2,Piv!$B$2:$B$17,0)&gt;=1,G21,NA())</f>
        <v>107.05767826721831</v>
      </c>
      <c r="X21" s="58" t="e">
        <f>IF(MATCH(X$2,Piv!$B$2:$B$17,0)&gt;=1,H21,NA())</f>
        <v>#N/A</v>
      </c>
      <c r="Y21" s="58" t="e">
        <f>IF(MATCH(Y$2,Piv!$B$2:$B$17,0)&gt;=1,I21,NA())</f>
        <v>#N/A</v>
      </c>
      <c r="Z21" s="58">
        <f>IF(MATCH(Z$2,Piv!$B$2:$B$17,0)&gt;=1,J21,NA())</f>
        <v>100.25510204081634</v>
      </c>
      <c r="AA21" s="58" t="e">
        <f>IF(MATCH(AA$2,Piv!$B$2:$B$17,0)&gt;=1,K21,NA())</f>
        <v>#N/A</v>
      </c>
      <c r="AB21" s="58">
        <f>IF(MATCH(AB$2,Piv!$B$2:$B$17,0)&gt;=1,L21,NA())</f>
        <v>80.22727272727272</v>
      </c>
      <c r="AC21" s="58" t="e">
        <f>IF(MATCH(AC$2,Piv!$B$2:$B$17,0)&gt;=1,M21,NA())</f>
        <v>#N/A</v>
      </c>
      <c r="AD21" s="58" t="e">
        <f>IF(MATCH(AD$2,Piv!$B$2:$B$17,0)&gt;=1,N21,NA())</f>
        <v>#N/A</v>
      </c>
      <c r="AE21" s="58" t="e">
        <f>IF(MATCH(AE$2,Piv!$B$2:$B$17,0)&gt;=1,O21,NA())</f>
        <v>#N/A</v>
      </c>
      <c r="AF21" s="58">
        <f>IF(MATCH(AF$2,Piv!$B$2:$B$17,0)&gt;=1,P21,NA())</f>
        <v>96.315708339756441</v>
      </c>
      <c r="AG21" s="31">
        <v>11736350000</v>
      </c>
      <c r="AH21" s="31">
        <v>2212.826</v>
      </c>
    </row>
    <row r="22" spans="1:34" x14ac:dyDescent="0.25">
      <c r="A22" s="59">
        <v>41278</v>
      </c>
      <c r="B22" s="57">
        <v>99.07149489322191</v>
      </c>
      <c r="C22" s="57">
        <v>102.57710181664554</v>
      </c>
      <c r="D22" s="57">
        <v>91.489361702127653</v>
      </c>
      <c r="E22" s="57">
        <v>107.70383693045562</v>
      </c>
      <c r="F22" s="57">
        <v>105.19713261648747</v>
      </c>
      <c r="G22" s="57">
        <v>106.23022633244099</v>
      </c>
      <c r="H22" s="57">
        <v>94.391785150078988</v>
      </c>
      <c r="I22" s="57">
        <v>109.0843373493976</v>
      </c>
      <c r="J22" s="57">
        <v>101.27551020408163</v>
      </c>
      <c r="K22" s="57">
        <v>107.80269058295964</v>
      </c>
      <c r="L22" s="57">
        <v>80.22727272727272</v>
      </c>
      <c r="M22" s="57">
        <v>98.477640342530918</v>
      </c>
      <c r="N22" s="57">
        <v>109.21985815602837</v>
      </c>
      <c r="O22" s="57">
        <v>114.46824502066892</v>
      </c>
      <c r="P22" s="57">
        <v>97.872668413750574</v>
      </c>
      <c r="Q22" s="59">
        <f t="shared" si="1"/>
        <v>41278</v>
      </c>
      <c r="R22" s="58">
        <f>IF(MATCH(R$2,Piv!$B$2:$B$17,0)&gt;=1,B22,NA())</f>
        <v>99.07149489322191</v>
      </c>
      <c r="S22" s="58" t="e">
        <f>IF(MATCH(S$2,Piv!$B$2:$B$17,0)&gt;=1,C22,NA())</f>
        <v>#N/A</v>
      </c>
      <c r="T22" s="58" t="e">
        <f>IF(MATCH(T$2,Piv!$B$2:$B$17,0)&gt;=1,D22,NA())</f>
        <v>#N/A</v>
      </c>
      <c r="U22" s="58">
        <f>IF(MATCH(U$2,Piv!$B$2:$B$17,0)&gt;=1,E22,NA())</f>
        <v>107.70383693045562</v>
      </c>
      <c r="V22" s="58" t="e">
        <f>IF(MATCH(V$2,Piv!$B$2:$B$17,0)&gt;=1,F22,NA())</f>
        <v>#N/A</v>
      </c>
      <c r="W22" s="58">
        <f>IF(MATCH(W$2,Piv!$B$2:$B$17,0)&gt;=1,G22,NA())</f>
        <v>106.23022633244099</v>
      </c>
      <c r="X22" s="58" t="e">
        <f>IF(MATCH(X$2,Piv!$B$2:$B$17,0)&gt;=1,H22,NA())</f>
        <v>#N/A</v>
      </c>
      <c r="Y22" s="58" t="e">
        <f>IF(MATCH(Y$2,Piv!$B$2:$B$17,0)&gt;=1,I22,NA())</f>
        <v>#N/A</v>
      </c>
      <c r="Z22" s="58">
        <f>IF(MATCH(Z$2,Piv!$B$2:$B$17,0)&gt;=1,J22,NA())</f>
        <v>101.27551020408163</v>
      </c>
      <c r="AA22" s="58" t="e">
        <f>IF(MATCH(AA$2,Piv!$B$2:$B$17,0)&gt;=1,K22,NA())</f>
        <v>#N/A</v>
      </c>
      <c r="AB22" s="58">
        <f>IF(MATCH(AB$2,Piv!$B$2:$B$17,0)&gt;=1,L22,NA())</f>
        <v>80.22727272727272</v>
      </c>
      <c r="AC22" s="58" t="e">
        <f>IF(MATCH(AC$2,Piv!$B$2:$B$17,0)&gt;=1,M22,NA())</f>
        <v>#N/A</v>
      </c>
      <c r="AD22" s="58" t="e">
        <f>IF(MATCH(AD$2,Piv!$B$2:$B$17,0)&gt;=1,N22,NA())</f>
        <v>#N/A</v>
      </c>
      <c r="AE22" s="58" t="e">
        <f>IF(MATCH(AE$2,Piv!$B$2:$B$17,0)&gt;=1,O22,NA())</f>
        <v>#N/A</v>
      </c>
      <c r="AF22" s="58">
        <f>IF(MATCH(AF$2,Piv!$B$2:$B$17,0)&gt;=1,P22,NA())</f>
        <v>97.872668413750574</v>
      </c>
      <c r="AG22" s="31">
        <v>12633380000</v>
      </c>
      <c r="AH22" s="31">
        <v>2907.2469999999998</v>
      </c>
    </row>
    <row r="23" spans="1:34" x14ac:dyDescent="0.25">
      <c r="A23" s="59">
        <v>41281</v>
      </c>
      <c r="B23" s="57">
        <v>98.823893531414413</v>
      </c>
      <c r="C23" s="57">
        <v>102.66159695817491</v>
      </c>
      <c r="D23" s="57">
        <v>89.361702127659569</v>
      </c>
      <c r="E23" s="57">
        <v>109.02278177458034</v>
      </c>
      <c r="F23" s="57">
        <v>103.13620071684588</v>
      </c>
      <c r="G23" s="57">
        <v>105.57313214894135</v>
      </c>
      <c r="H23" s="57">
        <v>92.812006319115326</v>
      </c>
      <c r="I23" s="57">
        <v>106.98795180722891</v>
      </c>
      <c r="J23" s="57">
        <v>99.489795918367349</v>
      </c>
      <c r="K23" s="57">
        <v>107.44394618834082</v>
      </c>
      <c r="L23" s="57">
        <v>79.5</v>
      </c>
      <c r="M23" s="57">
        <v>98.477640342530918</v>
      </c>
      <c r="N23" s="57">
        <v>109.1380250954719</v>
      </c>
      <c r="O23" s="57">
        <v>116.19691845170988</v>
      </c>
      <c r="P23" s="57">
        <v>98.473870818560201</v>
      </c>
      <c r="Q23" s="59">
        <f t="shared" si="1"/>
        <v>41281</v>
      </c>
      <c r="R23" s="58">
        <f>IF(MATCH(R$2,Piv!$B$2:$B$17,0)&gt;=1,B23,NA())</f>
        <v>98.823893531414413</v>
      </c>
      <c r="S23" s="58" t="e">
        <f>IF(MATCH(S$2,Piv!$B$2:$B$17,0)&gt;=1,C23,NA())</f>
        <v>#N/A</v>
      </c>
      <c r="T23" s="58" t="e">
        <f>IF(MATCH(T$2,Piv!$B$2:$B$17,0)&gt;=1,D23,NA())</f>
        <v>#N/A</v>
      </c>
      <c r="U23" s="58">
        <f>IF(MATCH(U$2,Piv!$B$2:$B$17,0)&gt;=1,E23,NA())</f>
        <v>109.02278177458034</v>
      </c>
      <c r="V23" s="58" t="e">
        <f>IF(MATCH(V$2,Piv!$B$2:$B$17,0)&gt;=1,F23,NA())</f>
        <v>#N/A</v>
      </c>
      <c r="W23" s="58">
        <f>IF(MATCH(W$2,Piv!$B$2:$B$17,0)&gt;=1,G23,NA())</f>
        <v>105.57313214894135</v>
      </c>
      <c r="X23" s="58" t="e">
        <f>IF(MATCH(X$2,Piv!$B$2:$B$17,0)&gt;=1,H23,NA())</f>
        <v>#N/A</v>
      </c>
      <c r="Y23" s="58" t="e">
        <f>IF(MATCH(Y$2,Piv!$B$2:$B$17,0)&gt;=1,I23,NA())</f>
        <v>#N/A</v>
      </c>
      <c r="Z23" s="58">
        <f>IF(MATCH(Z$2,Piv!$B$2:$B$17,0)&gt;=1,J23,NA())</f>
        <v>99.489795918367349</v>
      </c>
      <c r="AA23" s="58" t="e">
        <f>IF(MATCH(AA$2,Piv!$B$2:$B$17,0)&gt;=1,K23,NA())</f>
        <v>#N/A</v>
      </c>
      <c r="AB23" s="58">
        <f>IF(MATCH(AB$2,Piv!$B$2:$B$17,0)&gt;=1,L23,NA())</f>
        <v>79.5</v>
      </c>
      <c r="AC23" s="58" t="e">
        <f>IF(MATCH(AC$2,Piv!$B$2:$B$17,0)&gt;=1,M23,NA())</f>
        <v>#N/A</v>
      </c>
      <c r="AD23" s="58" t="e">
        <f>IF(MATCH(AD$2,Piv!$B$2:$B$17,0)&gt;=1,N23,NA())</f>
        <v>#N/A</v>
      </c>
      <c r="AE23" s="58" t="e">
        <f>IF(MATCH(AE$2,Piv!$B$2:$B$17,0)&gt;=1,O23,NA())</f>
        <v>#N/A</v>
      </c>
      <c r="AF23" s="58">
        <f>IF(MATCH(AF$2,Piv!$B$2:$B$17,0)&gt;=1,P23,NA())</f>
        <v>98.473870818560201</v>
      </c>
      <c r="AG23" s="31">
        <v>12029930000</v>
      </c>
      <c r="AH23" s="31">
        <v>2909.4589999999998</v>
      </c>
    </row>
    <row r="24" spans="1:34" x14ac:dyDescent="0.25">
      <c r="A24" s="59">
        <v>41282</v>
      </c>
      <c r="B24" s="57">
        <v>100.5261528938409</v>
      </c>
      <c r="C24" s="57">
        <v>103.54879594423321</v>
      </c>
      <c r="D24" s="57">
        <v>95.744680851063819</v>
      </c>
      <c r="E24" s="57">
        <v>109.29256594724221</v>
      </c>
      <c r="F24" s="57">
        <v>102.77777777777777</v>
      </c>
      <c r="G24" s="57">
        <v>104.59965928449743</v>
      </c>
      <c r="H24" s="57">
        <v>91.31121642969984</v>
      </c>
      <c r="I24" s="57">
        <v>84.843373493975903</v>
      </c>
      <c r="J24" s="57">
        <v>99.489795918367349</v>
      </c>
      <c r="K24" s="57">
        <v>106.81614349775785</v>
      </c>
      <c r="L24" s="57">
        <v>80.409090909090907</v>
      </c>
      <c r="M24" s="57">
        <v>98.192197906755467</v>
      </c>
      <c r="N24" s="57">
        <v>110.63829787234043</v>
      </c>
      <c r="O24" s="57">
        <v>115.33258173618938</v>
      </c>
      <c r="P24" s="57">
        <v>98.211808231848309</v>
      </c>
      <c r="Q24" s="59">
        <f t="shared" si="1"/>
        <v>41282</v>
      </c>
      <c r="R24" s="58">
        <f>IF(MATCH(R$2,Piv!$B$2:$B$17,0)&gt;=1,B24,NA())</f>
        <v>100.5261528938409</v>
      </c>
      <c r="S24" s="58" t="e">
        <f>IF(MATCH(S$2,Piv!$B$2:$B$17,0)&gt;=1,C24,NA())</f>
        <v>#N/A</v>
      </c>
      <c r="T24" s="58" t="e">
        <f>IF(MATCH(T$2,Piv!$B$2:$B$17,0)&gt;=1,D24,NA())</f>
        <v>#N/A</v>
      </c>
      <c r="U24" s="58">
        <f>IF(MATCH(U$2,Piv!$B$2:$B$17,0)&gt;=1,E24,NA())</f>
        <v>109.29256594724221</v>
      </c>
      <c r="V24" s="58" t="e">
        <f>IF(MATCH(V$2,Piv!$B$2:$B$17,0)&gt;=1,F24,NA())</f>
        <v>#N/A</v>
      </c>
      <c r="W24" s="58">
        <f>IF(MATCH(W$2,Piv!$B$2:$B$17,0)&gt;=1,G24,NA())</f>
        <v>104.59965928449743</v>
      </c>
      <c r="X24" s="58" t="e">
        <f>IF(MATCH(X$2,Piv!$B$2:$B$17,0)&gt;=1,H24,NA())</f>
        <v>#N/A</v>
      </c>
      <c r="Y24" s="58" t="e">
        <f>IF(MATCH(Y$2,Piv!$B$2:$B$17,0)&gt;=1,I24,NA())</f>
        <v>#N/A</v>
      </c>
      <c r="Z24" s="58">
        <f>IF(MATCH(Z$2,Piv!$B$2:$B$17,0)&gt;=1,J24,NA())</f>
        <v>99.489795918367349</v>
      </c>
      <c r="AA24" s="58" t="e">
        <f>IF(MATCH(AA$2,Piv!$B$2:$B$17,0)&gt;=1,K24,NA())</f>
        <v>#N/A</v>
      </c>
      <c r="AB24" s="58">
        <f>IF(MATCH(AB$2,Piv!$B$2:$B$17,0)&gt;=1,L24,NA())</f>
        <v>80.409090909090907</v>
      </c>
      <c r="AC24" s="58" t="e">
        <f>IF(MATCH(AC$2,Piv!$B$2:$B$17,0)&gt;=1,M24,NA())</f>
        <v>#N/A</v>
      </c>
      <c r="AD24" s="58" t="e">
        <f>IF(MATCH(AD$2,Piv!$B$2:$B$17,0)&gt;=1,N24,NA())</f>
        <v>#N/A</v>
      </c>
      <c r="AE24" s="58" t="e">
        <f>IF(MATCH(AE$2,Piv!$B$2:$B$17,0)&gt;=1,O24,NA())</f>
        <v>#N/A</v>
      </c>
      <c r="AF24" s="58">
        <f>IF(MATCH(AF$2,Piv!$B$2:$B$17,0)&gt;=1,P24,NA())</f>
        <v>98.211808231848309</v>
      </c>
      <c r="AG24" s="31">
        <v>24216040000</v>
      </c>
      <c r="AH24" s="31">
        <v>3418.4</v>
      </c>
    </row>
    <row r="25" spans="1:34" x14ac:dyDescent="0.25">
      <c r="A25" s="59">
        <v>41283</v>
      </c>
      <c r="B25" s="57">
        <v>102.44506344784897</v>
      </c>
      <c r="C25" s="57">
        <v>104.39374735952683</v>
      </c>
      <c r="D25" s="57">
        <v>95.744680851063819</v>
      </c>
      <c r="E25" s="57">
        <v>110.94124700239809</v>
      </c>
      <c r="F25" s="57">
        <v>101.70250896057347</v>
      </c>
      <c r="G25" s="57">
        <v>104.91603796544172</v>
      </c>
      <c r="H25" s="57">
        <v>92.575039494470772</v>
      </c>
      <c r="I25" s="57">
        <v>91.566265060240966</v>
      </c>
      <c r="J25" s="57">
        <v>97.704081632653057</v>
      </c>
      <c r="K25" s="57">
        <v>107.35426008968609</v>
      </c>
      <c r="L25" s="57">
        <v>81.045454545454547</v>
      </c>
      <c r="M25" s="57">
        <v>99.714557564224549</v>
      </c>
      <c r="N25" s="57">
        <v>111.34751773049645</v>
      </c>
      <c r="O25" s="57">
        <v>117.73769259676811</v>
      </c>
      <c r="P25" s="57">
        <v>98.134731000462466</v>
      </c>
      <c r="Q25" s="59">
        <f t="shared" si="1"/>
        <v>41283</v>
      </c>
      <c r="R25" s="58">
        <f>IF(MATCH(R$2,Piv!$B$2:$B$17,0)&gt;=1,B25,NA())</f>
        <v>102.44506344784897</v>
      </c>
      <c r="S25" s="58" t="e">
        <f>IF(MATCH(S$2,Piv!$B$2:$B$17,0)&gt;=1,C25,NA())</f>
        <v>#N/A</v>
      </c>
      <c r="T25" s="58" t="e">
        <f>IF(MATCH(T$2,Piv!$B$2:$B$17,0)&gt;=1,D25,NA())</f>
        <v>#N/A</v>
      </c>
      <c r="U25" s="58">
        <f>IF(MATCH(U$2,Piv!$B$2:$B$17,0)&gt;=1,E25,NA())</f>
        <v>110.94124700239809</v>
      </c>
      <c r="V25" s="58" t="e">
        <f>IF(MATCH(V$2,Piv!$B$2:$B$17,0)&gt;=1,F25,NA())</f>
        <v>#N/A</v>
      </c>
      <c r="W25" s="58">
        <f>IF(MATCH(W$2,Piv!$B$2:$B$17,0)&gt;=1,G25,NA())</f>
        <v>104.91603796544172</v>
      </c>
      <c r="X25" s="58" t="e">
        <f>IF(MATCH(X$2,Piv!$B$2:$B$17,0)&gt;=1,H25,NA())</f>
        <v>#N/A</v>
      </c>
      <c r="Y25" s="58" t="e">
        <f>IF(MATCH(Y$2,Piv!$B$2:$B$17,0)&gt;=1,I25,NA())</f>
        <v>#N/A</v>
      </c>
      <c r="Z25" s="58">
        <f>IF(MATCH(Z$2,Piv!$B$2:$B$17,0)&gt;=1,J25,NA())</f>
        <v>97.704081632653057</v>
      </c>
      <c r="AA25" s="58" t="e">
        <f>IF(MATCH(AA$2,Piv!$B$2:$B$17,0)&gt;=1,K25,NA())</f>
        <v>#N/A</v>
      </c>
      <c r="AB25" s="58">
        <f>IF(MATCH(AB$2,Piv!$B$2:$B$17,0)&gt;=1,L25,NA())</f>
        <v>81.045454545454547</v>
      </c>
      <c r="AC25" s="58" t="e">
        <f>IF(MATCH(AC$2,Piv!$B$2:$B$17,0)&gt;=1,M25,NA())</f>
        <v>#N/A</v>
      </c>
      <c r="AD25" s="58" t="e">
        <f>IF(MATCH(AD$2,Piv!$B$2:$B$17,0)&gt;=1,N25,NA())</f>
        <v>#N/A</v>
      </c>
      <c r="AE25" s="58" t="e">
        <f>IF(MATCH(AE$2,Piv!$B$2:$B$17,0)&gt;=1,O25,NA())</f>
        <v>#N/A</v>
      </c>
      <c r="AF25" s="58">
        <f>IF(MATCH(AF$2,Piv!$B$2:$B$17,0)&gt;=1,P25,NA())</f>
        <v>98.134731000462466</v>
      </c>
      <c r="AG25" s="31">
        <v>15873880000</v>
      </c>
      <c r="AH25" s="31">
        <v>3139.277</v>
      </c>
    </row>
    <row r="26" spans="1:34" x14ac:dyDescent="0.25">
      <c r="A26" s="59">
        <v>41284</v>
      </c>
      <c r="B26" s="57">
        <v>101.82606004333023</v>
      </c>
      <c r="C26" s="57">
        <v>104.0557667934094</v>
      </c>
      <c r="D26" s="57">
        <v>93.61702127659575</v>
      </c>
      <c r="E26" s="57">
        <v>110.55155875299761</v>
      </c>
      <c r="F26" s="57">
        <v>102.77777777777777</v>
      </c>
      <c r="G26" s="57">
        <v>103.77220734972012</v>
      </c>
      <c r="H26" s="57">
        <v>93.996840442338069</v>
      </c>
      <c r="I26" s="57">
        <v>87.831325301204828</v>
      </c>
      <c r="J26" s="57">
        <v>99.840561224489804</v>
      </c>
      <c r="K26" s="57">
        <v>106.27802690582959</v>
      </c>
      <c r="L26" s="57">
        <v>80.5</v>
      </c>
      <c r="M26" s="57">
        <v>101.23691722169363</v>
      </c>
      <c r="N26" s="57">
        <v>113.03873431533007</v>
      </c>
      <c r="O26" s="57">
        <v>120.85682074408118</v>
      </c>
      <c r="P26" s="57">
        <v>97.733929397256048</v>
      </c>
      <c r="Q26" s="59">
        <f t="shared" si="1"/>
        <v>41284</v>
      </c>
      <c r="R26" s="58">
        <f>IF(MATCH(R$2,Piv!$B$2:$B$17,0)&gt;=1,B26,NA())</f>
        <v>101.82606004333023</v>
      </c>
      <c r="S26" s="58" t="e">
        <f>IF(MATCH(S$2,Piv!$B$2:$B$17,0)&gt;=1,C26,NA())</f>
        <v>#N/A</v>
      </c>
      <c r="T26" s="58" t="e">
        <f>IF(MATCH(T$2,Piv!$B$2:$B$17,0)&gt;=1,D26,NA())</f>
        <v>#N/A</v>
      </c>
      <c r="U26" s="58">
        <f>IF(MATCH(U$2,Piv!$B$2:$B$17,0)&gt;=1,E26,NA())</f>
        <v>110.55155875299761</v>
      </c>
      <c r="V26" s="58" t="e">
        <f>IF(MATCH(V$2,Piv!$B$2:$B$17,0)&gt;=1,F26,NA())</f>
        <v>#N/A</v>
      </c>
      <c r="W26" s="58">
        <f>IF(MATCH(W$2,Piv!$B$2:$B$17,0)&gt;=1,G26,NA())</f>
        <v>103.77220734972012</v>
      </c>
      <c r="X26" s="58" t="e">
        <f>IF(MATCH(X$2,Piv!$B$2:$B$17,0)&gt;=1,H26,NA())</f>
        <v>#N/A</v>
      </c>
      <c r="Y26" s="58" t="e">
        <f>IF(MATCH(Y$2,Piv!$B$2:$B$17,0)&gt;=1,I26,NA())</f>
        <v>#N/A</v>
      </c>
      <c r="Z26" s="58">
        <f>IF(MATCH(Z$2,Piv!$B$2:$B$17,0)&gt;=1,J26,NA())</f>
        <v>99.840561224489804</v>
      </c>
      <c r="AA26" s="58" t="e">
        <f>IF(MATCH(AA$2,Piv!$B$2:$B$17,0)&gt;=1,K26,NA())</f>
        <v>#N/A</v>
      </c>
      <c r="AB26" s="58">
        <f>IF(MATCH(AB$2,Piv!$B$2:$B$17,0)&gt;=1,L26,NA())</f>
        <v>80.5</v>
      </c>
      <c r="AC26" s="58" t="e">
        <f>IF(MATCH(AC$2,Piv!$B$2:$B$17,0)&gt;=1,M26,NA())</f>
        <v>#N/A</v>
      </c>
      <c r="AD26" s="58" t="e">
        <f>IF(MATCH(AD$2,Piv!$B$2:$B$17,0)&gt;=1,N26,NA())</f>
        <v>#N/A</v>
      </c>
      <c r="AE26" s="58" t="e">
        <f>IF(MATCH(AE$2,Piv!$B$2:$B$17,0)&gt;=1,O26,NA())</f>
        <v>#N/A</v>
      </c>
      <c r="AF26" s="58">
        <f>IF(MATCH(AF$2,Piv!$B$2:$B$17,0)&gt;=1,P26,NA())</f>
        <v>97.733929397256048</v>
      </c>
      <c r="AG26" s="31">
        <v>14335710000</v>
      </c>
      <c r="AH26" s="31">
        <v>6500.2889999999998</v>
      </c>
    </row>
    <row r="27" spans="1:34" x14ac:dyDescent="0.25">
      <c r="A27" s="59">
        <v>41285</v>
      </c>
      <c r="B27" s="57">
        <v>102.25936242649334</v>
      </c>
      <c r="C27" s="57">
        <v>103.92902408111536</v>
      </c>
      <c r="D27" s="57">
        <v>93.61702127659575</v>
      </c>
      <c r="E27" s="57">
        <v>109.47242206235011</v>
      </c>
      <c r="F27" s="57">
        <v>103.76344086021506</v>
      </c>
      <c r="G27" s="57">
        <v>100.99780968605501</v>
      </c>
      <c r="H27" s="57">
        <v>93.206951026856245</v>
      </c>
      <c r="I27" s="57">
        <v>88.096385542168676</v>
      </c>
      <c r="J27" s="57">
        <v>97.704081632653057</v>
      </c>
      <c r="K27" s="57">
        <v>106.90582959641254</v>
      </c>
      <c r="L27" s="57">
        <v>80.909090909090907</v>
      </c>
      <c r="M27" s="57">
        <v>103.23501427212179</v>
      </c>
      <c r="N27" s="57">
        <v>111.40207310420077</v>
      </c>
      <c r="O27" s="57">
        <v>121.23261931604661</v>
      </c>
      <c r="P27" s="57">
        <v>97.024818868506244</v>
      </c>
      <c r="Q27" s="59">
        <f t="shared" si="1"/>
        <v>41285</v>
      </c>
      <c r="R27" s="58">
        <f>IF(MATCH(R$2,Piv!$B$2:$B$17,0)&gt;=1,B27,NA())</f>
        <v>102.25936242649334</v>
      </c>
      <c r="S27" s="58" t="e">
        <f>IF(MATCH(S$2,Piv!$B$2:$B$17,0)&gt;=1,C27,NA())</f>
        <v>#N/A</v>
      </c>
      <c r="T27" s="58" t="e">
        <f>IF(MATCH(T$2,Piv!$B$2:$B$17,0)&gt;=1,D27,NA())</f>
        <v>#N/A</v>
      </c>
      <c r="U27" s="58">
        <f>IF(MATCH(U$2,Piv!$B$2:$B$17,0)&gt;=1,E27,NA())</f>
        <v>109.47242206235011</v>
      </c>
      <c r="V27" s="58" t="e">
        <f>IF(MATCH(V$2,Piv!$B$2:$B$17,0)&gt;=1,F27,NA())</f>
        <v>#N/A</v>
      </c>
      <c r="W27" s="58">
        <f>IF(MATCH(W$2,Piv!$B$2:$B$17,0)&gt;=1,G27,NA())</f>
        <v>100.99780968605501</v>
      </c>
      <c r="X27" s="58" t="e">
        <f>IF(MATCH(X$2,Piv!$B$2:$B$17,0)&gt;=1,H27,NA())</f>
        <v>#N/A</v>
      </c>
      <c r="Y27" s="58" t="e">
        <f>IF(MATCH(Y$2,Piv!$B$2:$B$17,0)&gt;=1,I27,NA())</f>
        <v>#N/A</v>
      </c>
      <c r="Z27" s="58">
        <f>IF(MATCH(Z$2,Piv!$B$2:$B$17,0)&gt;=1,J27,NA())</f>
        <v>97.704081632653057</v>
      </c>
      <c r="AA27" s="58" t="e">
        <f>IF(MATCH(AA$2,Piv!$B$2:$B$17,0)&gt;=1,K27,NA())</f>
        <v>#N/A</v>
      </c>
      <c r="AB27" s="58">
        <f>IF(MATCH(AB$2,Piv!$B$2:$B$17,0)&gt;=1,L27,NA())</f>
        <v>80.909090909090907</v>
      </c>
      <c r="AC27" s="58" t="e">
        <f>IF(MATCH(AC$2,Piv!$B$2:$B$17,0)&gt;=1,M27,NA())</f>
        <v>#N/A</v>
      </c>
      <c r="AD27" s="58" t="e">
        <f>IF(MATCH(AD$2,Piv!$B$2:$B$17,0)&gt;=1,N27,NA())</f>
        <v>#N/A</v>
      </c>
      <c r="AE27" s="58" t="e">
        <f>IF(MATCH(AE$2,Piv!$B$2:$B$17,0)&gt;=1,O27,NA())</f>
        <v>#N/A</v>
      </c>
      <c r="AF27" s="58">
        <f>IF(MATCH(AF$2,Piv!$B$2:$B$17,0)&gt;=1,P27,NA())</f>
        <v>97.024818868506244</v>
      </c>
      <c r="AG27" s="31">
        <v>15413600000</v>
      </c>
      <c r="AH27" s="31">
        <v>4842.3239999999996</v>
      </c>
    </row>
    <row r="28" spans="1:34" x14ac:dyDescent="0.25">
      <c r="A28" s="59">
        <v>41288</v>
      </c>
      <c r="B28" s="57">
        <v>101.42370783039306</v>
      </c>
      <c r="C28" s="57">
        <v>102.78833967046896</v>
      </c>
      <c r="D28" s="57">
        <v>93.61702127659575</v>
      </c>
      <c r="E28" s="57">
        <v>110.55155875299761</v>
      </c>
      <c r="F28" s="57">
        <v>101.7921146953405</v>
      </c>
      <c r="G28" s="57">
        <v>100.97347286444392</v>
      </c>
      <c r="H28" s="57">
        <v>92.969984202211691</v>
      </c>
      <c r="I28" s="57">
        <v>86.722891566265062</v>
      </c>
      <c r="J28" s="57">
        <v>99.489795918367349</v>
      </c>
      <c r="K28" s="57">
        <v>106.09865470852017</v>
      </c>
      <c r="L28" s="57">
        <v>79.5</v>
      </c>
      <c r="M28" s="57">
        <v>102.85442435775451</v>
      </c>
      <c r="N28" s="57">
        <v>111.10201854882706</v>
      </c>
      <c r="O28" s="57">
        <v>125.51672303645245</v>
      </c>
      <c r="P28" s="57">
        <v>96.870664405734544</v>
      </c>
      <c r="Q28" s="59">
        <f t="shared" si="1"/>
        <v>41288</v>
      </c>
      <c r="R28" s="58">
        <f>IF(MATCH(R$2,Piv!$B$2:$B$17,0)&gt;=1,B28,NA())</f>
        <v>101.42370783039306</v>
      </c>
      <c r="S28" s="58" t="e">
        <f>IF(MATCH(S$2,Piv!$B$2:$B$17,0)&gt;=1,C28,NA())</f>
        <v>#N/A</v>
      </c>
      <c r="T28" s="58" t="e">
        <f>IF(MATCH(T$2,Piv!$B$2:$B$17,0)&gt;=1,D28,NA())</f>
        <v>#N/A</v>
      </c>
      <c r="U28" s="58">
        <f>IF(MATCH(U$2,Piv!$B$2:$B$17,0)&gt;=1,E28,NA())</f>
        <v>110.55155875299761</v>
      </c>
      <c r="V28" s="58" t="e">
        <f>IF(MATCH(V$2,Piv!$B$2:$B$17,0)&gt;=1,F28,NA())</f>
        <v>#N/A</v>
      </c>
      <c r="W28" s="58">
        <f>IF(MATCH(W$2,Piv!$B$2:$B$17,0)&gt;=1,G28,NA())</f>
        <v>100.97347286444392</v>
      </c>
      <c r="X28" s="58" t="e">
        <f>IF(MATCH(X$2,Piv!$B$2:$B$17,0)&gt;=1,H28,NA())</f>
        <v>#N/A</v>
      </c>
      <c r="Y28" s="58" t="e">
        <f>IF(MATCH(Y$2,Piv!$B$2:$B$17,0)&gt;=1,I28,NA())</f>
        <v>#N/A</v>
      </c>
      <c r="Z28" s="58">
        <f>IF(MATCH(Z$2,Piv!$B$2:$B$17,0)&gt;=1,J28,NA())</f>
        <v>99.489795918367349</v>
      </c>
      <c r="AA28" s="58" t="e">
        <f>IF(MATCH(AA$2,Piv!$B$2:$B$17,0)&gt;=1,K28,NA())</f>
        <v>#N/A</v>
      </c>
      <c r="AB28" s="58">
        <f>IF(MATCH(AB$2,Piv!$B$2:$B$17,0)&gt;=1,L28,NA())</f>
        <v>79.5</v>
      </c>
      <c r="AC28" s="58" t="e">
        <f>IF(MATCH(AC$2,Piv!$B$2:$B$17,0)&gt;=1,M28,NA())</f>
        <v>#N/A</v>
      </c>
      <c r="AD28" s="58" t="e">
        <f>IF(MATCH(AD$2,Piv!$B$2:$B$17,0)&gt;=1,N28,NA())</f>
        <v>#N/A</v>
      </c>
      <c r="AE28" s="58" t="e">
        <f>IF(MATCH(AE$2,Piv!$B$2:$B$17,0)&gt;=1,O28,NA())</f>
        <v>#N/A</v>
      </c>
      <c r="AF28" s="58">
        <f>IF(MATCH(AF$2,Piv!$B$2:$B$17,0)&gt;=1,P28,NA())</f>
        <v>96.870664405734544</v>
      </c>
      <c r="AG28" s="31">
        <v>11109640000</v>
      </c>
      <c r="AH28" s="31">
        <v>4915.6260000000002</v>
      </c>
    </row>
    <row r="29" spans="1:34" x14ac:dyDescent="0.25">
      <c r="A29" s="59">
        <v>41289</v>
      </c>
      <c r="B29" s="57">
        <v>100.89755493655215</v>
      </c>
      <c r="C29" s="57">
        <v>101.52091254752852</v>
      </c>
      <c r="D29" s="57">
        <v>93.61702127659575</v>
      </c>
      <c r="E29" s="57">
        <v>110.58153477218224</v>
      </c>
      <c r="F29" s="57">
        <v>98.924731182795696</v>
      </c>
      <c r="G29" s="57">
        <v>100.82745193477732</v>
      </c>
      <c r="H29" s="57">
        <v>93.048973143759866</v>
      </c>
      <c r="I29" s="57">
        <v>85.542168674698786</v>
      </c>
      <c r="J29" s="57">
        <v>99.489795918367349</v>
      </c>
      <c r="K29" s="57">
        <v>105.65022421524664</v>
      </c>
      <c r="L29" s="57">
        <v>80.681818181818173</v>
      </c>
      <c r="M29" s="57">
        <v>102.56898192197907</v>
      </c>
      <c r="N29" s="57">
        <v>106.98308783415168</v>
      </c>
      <c r="O29" s="57">
        <v>127.62119503945885</v>
      </c>
      <c r="P29" s="57">
        <v>97.441035917989822</v>
      </c>
      <c r="Q29" s="59">
        <f t="shared" si="1"/>
        <v>41289</v>
      </c>
      <c r="R29" s="58">
        <f>IF(MATCH(R$2,Piv!$B$2:$B$17,0)&gt;=1,B29,NA())</f>
        <v>100.89755493655215</v>
      </c>
      <c r="S29" s="58" t="e">
        <f>IF(MATCH(S$2,Piv!$B$2:$B$17,0)&gt;=1,C29,NA())</f>
        <v>#N/A</v>
      </c>
      <c r="T29" s="58" t="e">
        <f>IF(MATCH(T$2,Piv!$B$2:$B$17,0)&gt;=1,D29,NA())</f>
        <v>#N/A</v>
      </c>
      <c r="U29" s="58">
        <f>IF(MATCH(U$2,Piv!$B$2:$B$17,0)&gt;=1,E29,NA())</f>
        <v>110.58153477218224</v>
      </c>
      <c r="V29" s="58" t="e">
        <f>IF(MATCH(V$2,Piv!$B$2:$B$17,0)&gt;=1,F29,NA())</f>
        <v>#N/A</v>
      </c>
      <c r="W29" s="58">
        <f>IF(MATCH(W$2,Piv!$B$2:$B$17,0)&gt;=1,G29,NA())</f>
        <v>100.82745193477732</v>
      </c>
      <c r="X29" s="58" t="e">
        <f>IF(MATCH(X$2,Piv!$B$2:$B$17,0)&gt;=1,H29,NA())</f>
        <v>#N/A</v>
      </c>
      <c r="Y29" s="58" t="e">
        <f>IF(MATCH(Y$2,Piv!$B$2:$B$17,0)&gt;=1,I29,NA())</f>
        <v>#N/A</v>
      </c>
      <c r="Z29" s="58">
        <f>IF(MATCH(Z$2,Piv!$B$2:$B$17,0)&gt;=1,J29,NA())</f>
        <v>99.489795918367349</v>
      </c>
      <c r="AA29" s="58" t="e">
        <f>IF(MATCH(AA$2,Piv!$B$2:$B$17,0)&gt;=1,K29,NA())</f>
        <v>#N/A</v>
      </c>
      <c r="AB29" s="58">
        <f>IF(MATCH(AB$2,Piv!$B$2:$B$17,0)&gt;=1,L29,NA())</f>
        <v>80.681818181818173</v>
      </c>
      <c r="AC29" s="58" t="e">
        <f>IF(MATCH(AC$2,Piv!$B$2:$B$17,0)&gt;=1,M29,NA())</f>
        <v>#N/A</v>
      </c>
      <c r="AD29" s="58" t="e">
        <f>IF(MATCH(AD$2,Piv!$B$2:$B$17,0)&gt;=1,N29,NA())</f>
        <v>#N/A</v>
      </c>
      <c r="AE29" s="58" t="e">
        <f>IF(MATCH(AE$2,Piv!$B$2:$B$17,0)&gt;=1,O29,NA())</f>
        <v>#N/A</v>
      </c>
      <c r="AF29" s="58">
        <f>IF(MATCH(AF$2,Piv!$B$2:$B$17,0)&gt;=1,P29,NA())</f>
        <v>97.441035917989822</v>
      </c>
      <c r="AG29" s="31">
        <v>15363920000</v>
      </c>
      <c r="AH29" s="31">
        <v>8893.08</v>
      </c>
    </row>
    <row r="30" spans="1:34" x14ac:dyDescent="0.25">
      <c r="A30" s="59">
        <v>41290</v>
      </c>
      <c r="B30" s="57">
        <v>99.040544722995975</v>
      </c>
      <c r="C30" s="57">
        <v>101.90114068441065</v>
      </c>
      <c r="D30" s="57">
        <v>89.59574468085107</v>
      </c>
      <c r="E30" s="57">
        <v>111.03117505995202</v>
      </c>
      <c r="F30" s="57">
        <v>98.297491039426518</v>
      </c>
      <c r="G30" s="57">
        <v>101.07082015088828</v>
      </c>
      <c r="H30" s="57">
        <v>93.048973143759866</v>
      </c>
      <c r="I30" s="57">
        <v>83.975903614457835</v>
      </c>
      <c r="J30" s="57">
        <v>102.04081632653062</v>
      </c>
      <c r="K30" s="57">
        <v>103.04932735426009</v>
      </c>
      <c r="L30" s="57">
        <v>80.454545454545453</v>
      </c>
      <c r="M30" s="57">
        <v>103.61560418648905</v>
      </c>
      <c r="N30" s="57">
        <v>103.70976541189307</v>
      </c>
      <c r="O30" s="57">
        <v>130.402104472003</v>
      </c>
      <c r="P30" s="57">
        <v>97.764760289810397</v>
      </c>
      <c r="Q30" s="59">
        <f t="shared" si="1"/>
        <v>41290</v>
      </c>
      <c r="R30" s="58">
        <f>IF(MATCH(R$2,Piv!$B$2:$B$17,0)&gt;=1,B30,NA())</f>
        <v>99.040544722995975</v>
      </c>
      <c r="S30" s="58" t="e">
        <f>IF(MATCH(S$2,Piv!$B$2:$B$17,0)&gt;=1,C30,NA())</f>
        <v>#N/A</v>
      </c>
      <c r="T30" s="58" t="e">
        <f>IF(MATCH(T$2,Piv!$B$2:$B$17,0)&gt;=1,D30,NA())</f>
        <v>#N/A</v>
      </c>
      <c r="U30" s="58">
        <f>IF(MATCH(U$2,Piv!$B$2:$B$17,0)&gt;=1,E30,NA())</f>
        <v>111.03117505995202</v>
      </c>
      <c r="V30" s="58" t="e">
        <f>IF(MATCH(V$2,Piv!$B$2:$B$17,0)&gt;=1,F30,NA())</f>
        <v>#N/A</v>
      </c>
      <c r="W30" s="58">
        <f>IF(MATCH(W$2,Piv!$B$2:$B$17,0)&gt;=1,G30,NA())</f>
        <v>101.07082015088828</v>
      </c>
      <c r="X30" s="58" t="e">
        <f>IF(MATCH(X$2,Piv!$B$2:$B$17,0)&gt;=1,H30,NA())</f>
        <v>#N/A</v>
      </c>
      <c r="Y30" s="58" t="e">
        <f>IF(MATCH(Y$2,Piv!$B$2:$B$17,0)&gt;=1,I30,NA())</f>
        <v>#N/A</v>
      </c>
      <c r="Z30" s="58">
        <f>IF(MATCH(Z$2,Piv!$B$2:$B$17,0)&gt;=1,J30,NA())</f>
        <v>102.04081632653062</v>
      </c>
      <c r="AA30" s="58" t="e">
        <f>IF(MATCH(AA$2,Piv!$B$2:$B$17,0)&gt;=1,K30,NA())</f>
        <v>#N/A</v>
      </c>
      <c r="AB30" s="58">
        <f>IF(MATCH(AB$2,Piv!$B$2:$B$17,0)&gt;=1,L30,NA())</f>
        <v>80.454545454545453</v>
      </c>
      <c r="AC30" s="58" t="e">
        <f>IF(MATCH(AC$2,Piv!$B$2:$B$17,0)&gt;=1,M30,NA())</f>
        <v>#N/A</v>
      </c>
      <c r="AD30" s="58" t="e">
        <f>IF(MATCH(AD$2,Piv!$B$2:$B$17,0)&gt;=1,N30,NA())</f>
        <v>#N/A</v>
      </c>
      <c r="AE30" s="58" t="e">
        <f>IF(MATCH(AE$2,Piv!$B$2:$B$17,0)&gt;=1,O30,NA())</f>
        <v>#N/A</v>
      </c>
      <c r="AF30" s="58">
        <f>IF(MATCH(AF$2,Piv!$B$2:$B$17,0)&gt;=1,P30,NA())</f>
        <v>97.764760289810397</v>
      </c>
      <c r="AG30" s="31">
        <v>19248690000</v>
      </c>
      <c r="AH30" s="31">
        <v>6826.1620000000003</v>
      </c>
    </row>
    <row r="31" spans="1:34" x14ac:dyDescent="0.25">
      <c r="A31" s="59">
        <v>41291</v>
      </c>
      <c r="B31" s="57">
        <v>99.442896935933149</v>
      </c>
      <c r="C31" s="57">
        <v>103.42205323193919</v>
      </c>
      <c r="D31" s="57">
        <v>90.425531914893611</v>
      </c>
      <c r="E31" s="57">
        <v>120.89328537170263</v>
      </c>
      <c r="F31" s="57">
        <v>97.132616487455195</v>
      </c>
      <c r="G31" s="57">
        <v>100.34071550255537</v>
      </c>
      <c r="H31" s="57">
        <v>92.259083728278043</v>
      </c>
      <c r="I31" s="57">
        <v>84.337349397590373</v>
      </c>
      <c r="J31" s="57">
        <v>99.744897959183675</v>
      </c>
      <c r="K31" s="57">
        <v>104.84304932735427</v>
      </c>
      <c r="L31" s="57">
        <v>82.63636363636364</v>
      </c>
      <c r="M31" s="57">
        <v>102.85442435775451</v>
      </c>
      <c r="N31" s="57">
        <v>103.21876704855428</v>
      </c>
      <c r="O31" s="57">
        <v>129.01164975573093</v>
      </c>
      <c r="P31" s="57">
        <v>97.348543240326819</v>
      </c>
      <c r="Q31" s="59">
        <f t="shared" si="1"/>
        <v>41291</v>
      </c>
      <c r="R31" s="58">
        <f>IF(MATCH(R$2,Piv!$B$2:$B$17,0)&gt;=1,B31,NA())</f>
        <v>99.442896935933149</v>
      </c>
      <c r="S31" s="58" t="e">
        <f>IF(MATCH(S$2,Piv!$B$2:$B$17,0)&gt;=1,C31,NA())</f>
        <v>#N/A</v>
      </c>
      <c r="T31" s="58" t="e">
        <f>IF(MATCH(T$2,Piv!$B$2:$B$17,0)&gt;=1,D31,NA())</f>
        <v>#N/A</v>
      </c>
      <c r="U31" s="58">
        <f>IF(MATCH(U$2,Piv!$B$2:$B$17,0)&gt;=1,E31,NA())</f>
        <v>120.89328537170263</v>
      </c>
      <c r="V31" s="58" t="e">
        <f>IF(MATCH(V$2,Piv!$B$2:$B$17,0)&gt;=1,F31,NA())</f>
        <v>#N/A</v>
      </c>
      <c r="W31" s="58">
        <f>IF(MATCH(W$2,Piv!$B$2:$B$17,0)&gt;=1,G31,NA())</f>
        <v>100.34071550255537</v>
      </c>
      <c r="X31" s="58" t="e">
        <f>IF(MATCH(X$2,Piv!$B$2:$B$17,0)&gt;=1,H31,NA())</f>
        <v>#N/A</v>
      </c>
      <c r="Y31" s="58" t="e">
        <f>IF(MATCH(Y$2,Piv!$B$2:$B$17,0)&gt;=1,I31,NA())</f>
        <v>#N/A</v>
      </c>
      <c r="Z31" s="58">
        <f>IF(MATCH(Z$2,Piv!$B$2:$B$17,0)&gt;=1,J31,NA())</f>
        <v>99.744897959183675</v>
      </c>
      <c r="AA31" s="58" t="e">
        <f>IF(MATCH(AA$2,Piv!$B$2:$B$17,0)&gt;=1,K31,NA())</f>
        <v>#N/A</v>
      </c>
      <c r="AB31" s="58">
        <f>IF(MATCH(AB$2,Piv!$B$2:$B$17,0)&gt;=1,L31,NA())</f>
        <v>82.63636363636364</v>
      </c>
      <c r="AC31" s="58" t="e">
        <f>IF(MATCH(AC$2,Piv!$B$2:$B$17,0)&gt;=1,M31,NA())</f>
        <v>#N/A</v>
      </c>
      <c r="AD31" s="58" t="e">
        <f>IF(MATCH(AD$2,Piv!$B$2:$B$17,0)&gt;=1,N31,NA())</f>
        <v>#N/A</v>
      </c>
      <c r="AE31" s="58" t="e">
        <f>IF(MATCH(AE$2,Piv!$B$2:$B$17,0)&gt;=1,O31,NA())</f>
        <v>#N/A</v>
      </c>
      <c r="AF31" s="58">
        <f>IF(MATCH(AF$2,Piv!$B$2:$B$17,0)&gt;=1,P31,NA())</f>
        <v>97.348543240326819</v>
      </c>
      <c r="AG31" s="31">
        <v>16047180000</v>
      </c>
      <c r="AH31" s="31">
        <v>6429.2439999999997</v>
      </c>
    </row>
    <row r="32" spans="1:34" x14ac:dyDescent="0.25">
      <c r="A32" s="59">
        <v>41292</v>
      </c>
      <c r="B32" s="57">
        <v>100.1857010213556</v>
      </c>
      <c r="C32" s="57">
        <v>103.92902408111536</v>
      </c>
      <c r="D32" s="57">
        <v>90.425531914893611</v>
      </c>
      <c r="E32" s="57">
        <v>120.86330935251797</v>
      </c>
      <c r="F32" s="57">
        <v>96.863799283154123</v>
      </c>
      <c r="G32" s="57">
        <v>99.853979070333409</v>
      </c>
      <c r="H32" s="57">
        <v>91.864139020537124</v>
      </c>
      <c r="I32" s="57">
        <v>83.855421686746993</v>
      </c>
      <c r="J32" s="57">
        <v>99.617346938775512</v>
      </c>
      <c r="K32" s="57">
        <v>103.49775784753363</v>
      </c>
      <c r="L32" s="57">
        <v>83.181818181818173</v>
      </c>
      <c r="M32" s="57">
        <v>104.09134157944816</v>
      </c>
      <c r="N32" s="57">
        <v>102.86415711947627</v>
      </c>
      <c r="O32" s="57">
        <v>127.32055618188652</v>
      </c>
      <c r="P32" s="57">
        <v>97.749344843533223</v>
      </c>
      <c r="Q32" s="59">
        <f t="shared" si="1"/>
        <v>41292</v>
      </c>
      <c r="R32" s="58">
        <f>IF(MATCH(R$2,Piv!$B$2:$B$17,0)&gt;=1,B32,NA())</f>
        <v>100.1857010213556</v>
      </c>
      <c r="S32" s="58" t="e">
        <f>IF(MATCH(S$2,Piv!$B$2:$B$17,0)&gt;=1,C32,NA())</f>
        <v>#N/A</v>
      </c>
      <c r="T32" s="58" t="e">
        <f>IF(MATCH(T$2,Piv!$B$2:$B$17,0)&gt;=1,D32,NA())</f>
        <v>#N/A</v>
      </c>
      <c r="U32" s="58">
        <f>IF(MATCH(U$2,Piv!$B$2:$B$17,0)&gt;=1,E32,NA())</f>
        <v>120.86330935251797</v>
      </c>
      <c r="V32" s="58" t="e">
        <f>IF(MATCH(V$2,Piv!$B$2:$B$17,0)&gt;=1,F32,NA())</f>
        <v>#N/A</v>
      </c>
      <c r="W32" s="58">
        <f>IF(MATCH(W$2,Piv!$B$2:$B$17,0)&gt;=1,G32,NA())</f>
        <v>99.853979070333409</v>
      </c>
      <c r="X32" s="58" t="e">
        <f>IF(MATCH(X$2,Piv!$B$2:$B$17,0)&gt;=1,H32,NA())</f>
        <v>#N/A</v>
      </c>
      <c r="Y32" s="58" t="e">
        <f>IF(MATCH(Y$2,Piv!$B$2:$B$17,0)&gt;=1,I32,NA())</f>
        <v>#N/A</v>
      </c>
      <c r="Z32" s="58">
        <f>IF(MATCH(Z$2,Piv!$B$2:$B$17,0)&gt;=1,J32,NA())</f>
        <v>99.617346938775512</v>
      </c>
      <c r="AA32" s="58" t="e">
        <f>IF(MATCH(AA$2,Piv!$B$2:$B$17,0)&gt;=1,K32,NA())</f>
        <v>#N/A</v>
      </c>
      <c r="AB32" s="58">
        <f>IF(MATCH(AB$2,Piv!$B$2:$B$17,0)&gt;=1,L32,NA())</f>
        <v>83.181818181818173</v>
      </c>
      <c r="AC32" s="58" t="e">
        <f>IF(MATCH(AC$2,Piv!$B$2:$B$17,0)&gt;=1,M32,NA())</f>
        <v>#N/A</v>
      </c>
      <c r="AD32" s="58" t="e">
        <f>IF(MATCH(AD$2,Piv!$B$2:$B$17,0)&gt;=1,N32,NA())</f>
        <v>#N/A</v>
      </c>
      <c r="AE32" s="58" t="e">
        <f>IF(MATCH(AE$2,Piv!$B$2:$B$17,0)&gt;=1,O32,NA())</f>
        <v>#N/A</v>
      </c>
      <c r="AF32" s="58">
        <f>IF(MATCH(AF$2,Piv!$B$2:$B$17,0)&gt;=1,P32,NA())</f>
        <v>97.749344843533223</v>
      </c>
      <c r="AG32" s="31">
        <v>20567830000</v>
      </c>
      <c r="AH32" s="31">
        <v>4116.03</v>
      </c>
    </row>
    <row r="33" spans="1:34" x14ac:dyDescent="0.25">
      <c r="A33" s="59">
        <v>41295</v>
      </c>
      <c r="B33" s="57">
        <v>100.43330238316311</v>
      </c>
      <c r="C33" s="57">
        <v>105.06970849176172</v>
      </c>
      <c r="D33" s="57">
        <v>90.425531914893611</v>
      </c>
      <c r="E33" s="57">
        <v>120.41366906474819</v>
      </c>
      <c r="F33" s="57">
        <v>96.326164874551964</v>
      </c>
      <c r="G33" s="57">
        <v>101.28985154538816</v>
      </c>
      <c r="H33" s="57">
        <v>93.36492890995261</v>
      </c>
      <c r="I33" s="57">
        <v>85.903614457831324</v>
      </c>
      <c r="J33" s="57">
        <v>101.27551020408163</v>
      </c>
      <c r="K33" s="57">
        <v>108.60986547085201</v>
      </c>
      <c r="L33" s="57">
        <v>82.090909090909093</v>
      </c>
      <c r="M33" s="57">
        <v>104.85252140818268</v>
      </c>
      <c r="N33" s="57">
        <v>103.62793235133661</v>
      </c>
      <c r="O33" s="57">
        <v>127.73393461104845</v>
      </c>
      <c r="P33" s="57">
        <v>99.383382148913213</v>
      </c>
      <c r="Q33" s="59">
        <f t="shared" si="1"/>
        <v>41295</v>
      </c>
      <c r="R33" s="58">
        <f>IF(MATCH(R$2,Piv!$B$2:$B$17,0)&gt;=1,B33,NA())</f>
        <v>100.43330238316311</v>
      </c>
      <c r="S33" s="58" t="e">
        <f>IF(MATCH(S$2,Piv!$B$2:$B$17,0)&gt;=1,C33,NA())</f>
        <v>#N/A</v>
      </c>
      <c r="T33" s="58" t="e">
        <f>IF(MATCH(T$2,Piv!$B$2:$B$17,0)&gt;=1,D33,NA())</f>
        <v>#N/A</v>
      </c>
      <c r="U33" s="58">
        <f>IF(MATCH(U$2,Piv!$B$2:$B$17,0)&gt;=1,E33,NA())</f>
        <v>120.41366906474819</v>
      </c>
      <c r="V33" s="58" t="e">
        <f>IF(MATCH(V$2,Piv!$B$2:$B$17,0)&gt;=1,F33,NA())</f>
        <v>#N/A</v>
      </c>
      <c r="W33" s="58">
        <f>IF(MATCH(W$2,Piv!$B$2:$B$17,0)&gt;=1,G33,NA())</f>
        <v>101.28985154538816</v>
      </c>
      <c r="X33" s="58" t="e">
        <f>IF(MATCH(X$2,Piv!$B$2:$B$17,0)&gt;=1,H33,NA())</f>
        <v>#N/A</v>
      </c>
      <c r="Y33" s="58" t="e">
        <f>IF(MATCH(Y$2,Piv!$B$2:$B$17,0)&gt;=1,I33,NA())</f>
        <v>#N/A</v>
      </c>
      <c r="Z33" s="58">
        <f>IF(MATCH(Z$2,Piv!$B$2:$B$17,0)&gt;=1,J33,NA())</f>
        <v>101.27551020408163</v>
      </c>
      <c r="AA33" s="58" t="e">
        <f>IF(MATCH(AA$2,Piv!$B$2:$B$17,0)&gt;=1,K33,NA())</f>
        <v>#N/A</v>
      </c>
      <c r="AB33" s="58">
        <f>IF(MATCH(AB$2,Piv!$B$2:$B$17,0)&gt;=1,L33,NA())</f>
        <v>82.090909090909093</v>
      </c>
      <c r="AC33" s="58" t="e">
        <f>IF(MATCH(AC$2,Piv!$B$2:$B$17,0)&gt;=1,M33,NA())</f>
        <v>#N/A</v>
      </c>
      <c r="AD33" s="58" t="e">
        <f>IF(MATCH(AD$2,Piv!$B$2:$B$17,0)&gt;=1,N33,NA())</f>
        <v>#N/A</v>
      </c>
      <c r="AE33" s="58" t="e">
        <f>IF(MATCH(AE$2,Piv!$B$2:$B$17,0)&gt;=1,O33,NA())</f>
        <v>#N/A</v>
      </c>
      <c r="AF33" s="58">
        <f>IF(MATCH(AF$2,Piv!$B$2:$B$17,0)&gt;=1,P33,NA())</f>
        <v>99.383382148913213</v>
      </c>
      <c r="AG33" s="31">
        <v>6688127000</v>
      </c>
      <c r="AH33" s="31">
        <v>1731.175</v>
      </c>
    </row>
    <row r="34" spans="1:34" x14ac:dyDescent="0.25">
      <c r="A34" s="59">
        <v>41296</v>
      </c>
      <c r="B34" s="57">
        <v>100.5261528938409</v>
      </c>
      <c r="C34" s="57">
        <v>105.49218419940854</v>
      </c>
      <c r="D34" s="57">
        <v>89.361702127659569</v>
      </c>
      <c r="E34" s="57">
        <v>119.54436450839327</v>
      </c>
      <c r="F34" s="57">
        <v>94.534050179211476</v>
      </c>
      <c r="G34" s="57">
        <v>101.28985154538816</v>
      </c>
      <c r="H34" s="57">
        <v>95.102685624012636</v>
      </c>
      <c r="I34" s="57">
        <v>86.072289156626496</v>
      </c>
      <c r="J34" s="57">
        <v>99.489795918367349</v>
      </c>
      <c r="K34" s="57">
        <v>109.14798206278027</v>
      </c>
      <c r="L34" s="57">
        <v>82.27272727272728</v>
      </c>
      <c r="M34" s="57">
        <v>104.94766888677449</v>
      </c>
      <c r="N34" s="57">
        <v>103.62793235133661</v>
      </c>
      <c r="O34" s="57">
        <v>128.2976324689966</v>
      </c>
      <c r="P34" s="57">
        <v>99.445043934021896</v>
      </c>
      <c r="Q34" s="59">
        <f t="shared" si="1"/>
        <v>41296</v>
      </c>
      <c r="R34" s="58">
        <f>IF(MATCH(R$2,Piv!$B$2:$B$17,0)&gt;=1,B34,NA())</f>
        <v>100.5261528938409</v>
      </c>
      <c r="S34" s="58" t="e">
        <f>IF(MATCH(S$2,Piv!$B$2:$B$17,0)&gt;=1,C34,NA())</f>
        <v>#N/A</v>
      </c>
      <c r="T34" s="58" t="e">
        <f>IF(MATCH(T$2,Piv!$B$2:$B$17,0)&gt;=1,D34,NA())</f>
        <v>#N/A</v>
      </c>
      <c r="U34" s="58">
        <f>IF(MATCH(U$2,Piv!$B$2:$B$17,0)&gt;=1,E34,NA())</f>
        <v>119.54436450839327</v>
      </c>
      <c r="V34" s="58" t="e">
        <f>IF(MATCH(V$2,Piv!$B$2:$B$17,0)&gt;=1,F34,NA())</f>
        <v>#N/A</v>
      </c>
      <c r="W34" s="58">
        <f>IF(MATCH(W$2,Piv!$B$2:$B$17,0)&gt;=1,G34,NA())</f>
        <v>101.28985154538816</v>
      </c>
      <c r="X34" s="58" t="e">
        <f>IF(MATCH(X$2,Piv!$B$2:$B$17,0)&gt;=1,H34,NA())</f>
        <v>#N/A</v>
      </c>
      <c r="Y34" s="58" t="e">
        <f>IF(MATCH(Y$2,Piv!$B$2:$B$17,0)&gt;=1,I34,NA())</f>
        <v>#N/A</v>
      </c>
      <c r="Z34" s="58">
        <f>IF(MATCH(Z$2,Piv!$B$2:$B$17,0)&gt;=1,J34,NA())</f>
        <v>99.489795918367349</v>
      </c>
      <c r="AA34" s="58" t="e">
        <f>IF(MATCH(AA$2,Piv!$B$2:$B$17,0)&gt;=1,K34,NA())</f>
        <v>#N/A</v>
      </c>
      <c r="AB34" s="58">
        <f>IF(MATCH(AB$2,Piv!$B$2:$B$17,0)&gt;=1,L34,NA())</f>
        <v>82.27272727272728</v>
      </c>
      <c r="AC34" s="58" t="e">
        <f>IF(MATCH(AC$2,Piv!$B$2:$B$17,0)&gt;=1,M34,NA())</f>
        <v>#N/A</v>
      </c>
      <c r="AD34" s="58" t="e">
        <f>IF(MATCH(AD$2,Piv!$B$2:$B$17,0)&gt;=1,N34,NA())</f>
        <v>#N/A</v>
      </c>
      <c r="AE34" s="58" t="e">
        <f>IF(MATCH(AE$2,Piv!$B$2:$B$17,0)&gt;=1,O34,NA())</f>
        <v>#N/A</v>
      </c>
      <c r="AF34" s="58">
        <f>IF(MATCH(AF$2,Piv!$B$2:$B$17,0)&gt;=1,P34,NA())</f>
        <v>99.445043934021896</v>
      </c>
      <c r="AG34" s="31">
        <v>17223860000</v>
      </c>
      <c r="AH34" s="31">
        <v>2713.3389999999999</v>
      </c>
    </row>
    <row r="35" spans="1:34" x14ac:dyDescent="0.25">
      <c r="A35" s="59">
        <v>41297</v>
      </c>
      <c r="B35" s="57">
        <v>101.17610646858557</v>
      </c>
      <c r="C35" s="57">
        <v>105.91465990705535</v>
      </c>
      <c r="D35" s="57">
        <v>89.361702127659569</v>
      </c>
      <c r="E35" s="57">
        <v>116.48681055155876</v>
      </c>
      <c r="F35" s="57">
        <v>94.892473118279568</v>
      </c>
      <c r="G35" s="57">
        <v>102.70138719883184</v>
      </c>
      <c r="H35" s="57">
        <v>96.366508688783568</v>
      </c>
      <c r="I35" s="57">
        <v>85.445783132530124</v>
      </c>
      <c r="J35" s="57">
        <v>102.04081632653062</v>
      </c>
      <c r="K35" s="57">
        <v>108.87892376681614</v>
      </c>
      <c r="L35" s="57">
        <v>82.681818181818173</v>
      </c>
      <c r="M35" s="57">
        <v>104.85252140818268</v>
      </c>
      <c r="N35" s="57">
        <v>101.96399345335516</v>
      </c>
      <c r="O35" s="57">
        <v>128.18489289740697</v>
      </c>
      <c r="P35" s="57">
        <v>98.658856173886235</v>
      </c>
      <c r="Q35" s="59">
        <f t="shared" ref="Q35:Q66" si="2">A35</f>
        <v>41297</v>
      </c>
      <c r="R35" s="58">
        <f>IF(MATCH(R$2,Piv!$B$2:$B$17,0)&gt;=1,B35,NA())</f>
        <v>101.17610646858557</v>
      </c>
      <c r="S35" s="58" t="e">
        <f>IF(MATCH(S$2,Piv!$B$2:$B$17,0)&gt;=1,C35,NA())</f>
        <v>#N/A</v>
      </c>
      <c r="T35" s="58" t="e">
        <f>IF(MATCH(T$2,Piv!$B$2:$B$17,0)&gt;=1,D35,NA())</f>
        <v>#N/A</v>
      </c>
      <c r="U35" s="58">
        <f>IF(MATCH(U$2,Piv!$B$2:$B$17,0)&gt;=1,E35,NA())</f>
        <v>116.48681055155876</v>
      </c>
      <c r="V35" s="58" t="e">
        <f>IF(MATCH(V$2,Piv!$B$2:$B$17,0)&gt;=1,F35,NA())</f>
        <v>#N/A</v>
      </c>
      <c r="W35" s="58">
        <f>IF(MATCH(W$2,Piv!$B$2:$B$17,0)&gt;=1,G35,NA())</f>
        <v>102.70138719883184</v>
      </c>
      <c r="X35" s="58" t="e">
        <f>IF(MATCH(X$2,Piv!$B$2:$B$17,0)&gt;=1,H35,NA())</f>
        <v>#N/A</v>
      </c>
      <c r="Y35" s="58" t="e">
        <f>IF(MATCH(Y$2,Piv!$B$2:$B$17,0)&gt;=1,I35,NA())</f>
        <v>#N/A</v>
      </c>
      <c r="Z35" s="58">
        <f>IF(MATCH(Z$2,Piv!$B$2:$B$17,0)&gt;=1,J35,NA())</f>
        <v>102.04081632653062</v>
      </c>
      <c r="AA35" s="58" t="e">
        <f>IF(MATCH(AA$2,Piv!$B$2:$B$17,0)&gt;=1,K35,NA())</f>
        <v>#N/A</v>
      </c>
      <c r="AB35" s="58">
        <f>IF(MATCH(AB$2,Piv!$B$2:$B$17,0)&gt;=1,L35,NA())</f>
        <v>82.681818181818173</v>
      </c>
      <c r="AC35" s="58" t="e">
        <f>IF(MATCH(AC$2,Piv!$B$2:$B$17,0)&gt;=1,M35,NA())</f>
        <v>#N/A</v>
      </c>
      <c r="AD35" s="58" t="e">
        <f>IF(MATCH(AD$2,Piv!$B$2:$B$17,0)&gt;=1,N35,NA())</f>
        <v>#N/A</v>
      </c>
      <c r="AE35" s="58" t="e">
        <f>IF(MATCH(AE$2,Piv!$B$2:$B$17,0)&gt;=1,O35,NA())</f>
        <v>#N/A</v>
      </c>
      <c r="AF35" s="58">
        <f>IF(MATCH(AF$2,Piv!$B$2:$B$17,0)&gt;=1,P35,NA())</f>
        <v>98.658856173886235</v>
      </c>
      <c r="AG35" s="31">
        <v>13306060000</v>
      </c>
      <c r="AH35" s="31">
        <v>2764.7240000000002</v>
      </c>
    </row>
    <row r="36" spans="1:34" x14ac:dyDescent="0.25">
      <c r="A36" s="59">
        <v>41298</v>
      </c>
      <c r="B36" s="57">
        <v>104.39492417208294</v>
      </c>
      <c r="C36" s="57">
        <v>105.28094634558514</v>
      </c>
      <c r="D36" s="57">
        <v>91.489361702127653</v>
      </c>
      <c r="E36" s="57">
        <v>116.63669064748201</v>
      </c>
      <c r="F36" s="57">
        <v>97.67025089605734</v>
      </c>
      <c r="G36" s="57">
        <v>104.0885860306644</v>
      </c>
      <c r="H36" s="57">
        <v>97.393364928909961</v>
      </c>
      <c r="I36" s="57">
        <v>86.265060240963848</v>
      </c>
      <c r="J36" s="57">
        <v>102.04081632653062</v>
      </c>
      <c r="K36" s="57">
        <v>109.32735426008968</v>
      </c>
      <c r="L36" s="57">
        <v>80.045454545454547</v>
      </c>
      <c r="M36" s="57">
        <v>104.66222645099906</v>
      </c>
      <c r="N36" s="57">
        <v>103.35515548281506</v>
      </c>
      <c r="O36" s="57">
        <v>127.47087561067268</v>
      </c>
      <c r="P36" s="57">
        <v>100.18498535532603</v>
      </c>
      <c r="Q36" s="59">
        <f t="shared" si="2"/>
        <v>41298</v>
      </c>
      <c r="R36" s="58">
        <f>IF(MATCH(R$2,Piv!$B$2:$B$17,0)&gt;=1,B36,NA())</f>
        <v>104.39492417208294</v>
      </c>
      <c r="S36" s="58" t="e">
        <f>IF(MATCH(S$2,Piv!$B$2:$B$17,0)&gt;=1,C36,NA())</f>
        <v>#N/A</v>
      </c>
      <c r="T36" s="58" t="e">
        <f>IF(MATCH(T$2,Piv!$B$2:$B$17,0)&gt;=1,D36,NA())</f>
        <v>#N/A</v>
      </c>
      <c r="U36" s="58">
        <f>IF(MATCH(U$2,Piv!$B$2:$B$17,0)&gt;=1,E36,NA())</f>
        <v>116.63669064748201</v>
      </c>
      <c r="V36" s="58" t="e">
        <f>IF(MATCH(V$2,Piv!$B$2:$B$17,0)&gt;=1,F36,NA())</f>
        <v>#N/A</v>
      </c>
      <c r="W36" s="58">
        <f>IF(MATCH(W$2,Piv!$B$2:$B$17,0)&gt;=1,G36,NA())</f>
        <v>104.0885860306644</v>
      </c>
      <c r="X36" s="58" t="e">
        <f>IF(MATCH(X$2,Piv!$B$2:$B$17,0)&gt;=1,H36,NA())</f>
        <v>#N/A</v>
      </c>
      <c r="Y36" s="58" t="e">
        <f>IF(MATCH(Y$2,Piv!$B$2:$B$17,0)&gt;=1,I36,NA())</f>
        <v>#N/A</v>
      </c>
      <c r="Z36" s="58">
        <f>IF(MATCH(Z$2,Piv!$B$2:$B$17,0)&gt;=1,J36,NA())</f>
        <v>102.04081632653062</v>
      </c>
      <c r="AA36" s="58" t="e">
        <f>IF(MATCH(AA$2,Piv!$B$2:$B$17,0)&gt;=1,K36,NA())</f>
        <v>#N/A</v>
      </c>
      <c r="AB36" s="58">
        <f>IF(MATCH(AB$2,Piv!$B$2:$B$17,0)&gt;=1,L36,NA())</f>
        <v>80.045454545454547</v>
      </c>
      <c r="AC36" s="58" t="e">
        <f>IF(MATCH(AC$2,Piv!$B$2:$B$17,0)&gt;=1,M36,NA())</f>
        <v>#N/A</v>
      </c>
      <c r="AD36" s="58" t="e">
        <f>IF(MATCH(AD$2,Piv!$B$2:$B$17,0)&gt;=1,N36,NA())</f>
        <v>#N/A</v>
      </c>
      <c r="AE36" s="58" t="e">
        <f>IF(MATCH(AE$2,Piv!$B$2:$B$17,0)&gt;=1,O36,NA())</f>
        <v>#N/A</v>
      </c>
      <c r="AF36" s="58">
        <f>IF(MATCH(AF$2,Piv!$B$2:$B$17,0)&gt;=1,P36,NA())</f>
        <v>100.18498535532603</v>
      </c>
      <c r="AG36" s="31">
        <v>23241750000</v>
      </c>
      <c r="AH36" s="31">
        <v>3971.096</v>
      </c>
    </row>
    <row r="37" spans="1:34" x14ac:dyDescent="0.25">
      <c r="A37" s="59">
        <v>41299</v>
      </c>
      <c r="B37" s="57">
        <v>105.38532961931291</v>
      </c>
      <c r="C37" s="57">
        <v>106.92860160540769</v>
      </c>
      <c r="D37" s="57">
        <v>89.361702127659569</v>
      </c>
      <c r="E37" s="57">
        <v>110.85131894484412</v>
      </c>
      <c r="F37" s="57">
        <v>100</v>
      </c>
      <c r="G37" s="57">
        <v>102.40934533949866</v>
      </c>
      <c r="H37" s="57">
        <v>95.102685624012636</v>
      </c>
      <c r="I37" s="57">
        <v>86.481927710843365</v>
      </c>
      <c r="J37" s="57">
        <v>98.469387755102048</v>
      </c>
      <c r="K37" s="57">
        <v>109.59641255605381</v>
      </c>
      <c r="L37" s="57">
        <v>79.72727272727272</v>
      </c>
      <c r="M37" s="57">
        <v>104.66222645099906</v>
      </c>
      <c r="N37" s="57">
        <v>102.89143480632843</v>
      </c>
      <c r="O37" s="57">
        <v>124.42690717775274</v>
      </c>
      <c r="P37" s="57">
        <v>100.57037151225528</v>
      </c>
      <c r="Q37" s="59">
        <f t="shared" si="2"/>
        <v>41299</v>
      </c>
      <c r="R37" s="58">
        <f>IF(MATCH(R$2,Piv!$B$2:$B$17,0)&gt;=1,B37,NA())</f>
        <v>105.38532961931291</v>
      </c>
      <c r="S37" s="58" t="e">
        <f>IF(MATCH(S$2,Piv!$B$2:$B$17,0)&gt;=1,C37,NA())</f>
        <v>#N/A</v>
      </c>
      <c r="T37" s="58" t="e">
        <f>IF(MATCH(T$2,Piv!$B$2:$B$17,0)&gt;=1,D37,NA())</f>
        <v>#N/A</v>
      </c>
      <c r="U37" s="58">
        <f>IF(MATCH(U$2,Piv!$B$2:$B$17,0)&gt;=1,E37,NA())</f>
        <v>110.85131894484412</v>
      </c>
      <c r="V37" s="58" t="e">
        <f>IF(MATCH(V$2,Piv!$B$2:$B$17,0)&gt;=1,F37,NA())</f>
        <v>#N/A</v>
      </c>
      <c r="W37" s="58">
        <f>IF(MATCH(W$2,Piv!$B$2:$B$17,0)&gt;=1,G37,NA())</f>
        <v>102.40934533949866</v>
      </c>
      <c r="X37" s="58" t="e">
        <f>IF(MATCH(X$2,Piv!$B$2:$B$17,0)&gt;=1,H37,NA())</f>
        <v>#N/A</v>
      </c>
      <c r="Y37" s="58" t="e">
        <f>IF(MATCH(Y$2,Piv!$B$2:$B$17,0)&gt;=1,I37,NA())</f>
        <v>#N/A</v>
      </c>
      <c r="Z37" s="58">
        <f>IF(MATCH(Z$2,Piv!$B$2:$B$17,0)&gt;=1,J37,NA())</f>
        <v>98.469387755102048</v>
      </c>
      <c r="AA37" s="58" t="e">
        <f>IF(MATCH(AA$2,Piv!$B$2:$B$17,0)&gt;=1,K37,NA())</f>
        <v>#N/A</v>
      </c>
      <c r="AB37" s="58">
        <f>IF(MATCH(AB$2,Piv!$B$2:$B$17,0)&gt;=1,L37,NA())</f>
        <v>79.72727272727272</v>
      </c>
      <c r="AC37" s="58" t="e">
        <f>IF(MATCH(AC$2,Piv!$B$2:$B$17,0)&gt;=1,M37,NA())</f>
        <v>#N/A</v>
      </c>
      <c r="AD37" s="58" t="e">
        <f>IF(MATCH(AD$2,Piv!$B$2:$B$17,0)&gt;=1,N37,NA())</f>
        <v>#N/A</v>
      </c>
      <c r="AE37" s="58" t="e">
        <f>IF(MATCH(AE$2,Piv!$B$2:$B$17,0)&gt;=1,O37,NA())</f>
        <v>#N/A</v>
      </c>
      <c r="AF37" s="58">
        <f>IF(MATCH(AF$2,Piv!$B$2:$B$17,0)&gt;=1,P37,NA())</f>
        <v>100.57037151225528</v>
      </c>
      <c r="AG37" s="31">
        <v>20317640000</v>
      </c>
      <c r="AH37" s="31">
        <v>3753.7750000000001</v>
      </c>
    </row>
    <row r="38" spans="1:34" x14ac:dyDescent="0.25">
      <c r="A38" s="59">
        <v>41302</v>
      </c>
      <c r="B38" s="57">
        <v>105.91148251315381</v>
      </c>
      <c r="C38" s="57">
        <v>106.50612589776087</v>
      </c>
      <c r="D38" s="57">
        <v>89.361702127659569</v>
      </c>
      <c r="E38" s="57">
        <v>107.76378896882493</v>
      </c>
      <c r="F38" s="57">
        <v>99.372759856630822</v>
      </c>
      <c r="G38" s="57">
        <v>102.77439766366511</v>
      </c>
      <c r="H38" s="57">
        <v>94.865718799368096</v>
      </c>
      <c r="I38" s="57">
        <v>85.975903614457835</v>
      </c>
      <c r="J38" s="57">
        <v>102.04081632653062</v>
      </c>
      <c r="K38" s="57">
        <v>109.59641255605381</v>
      </c>
      <c r="L38" s="57">
        <v>79.409090909090907</v>
      </c>
      <c r="M38" s="57">
        <v>104.85252140818268</v>
      </c>
      <c r="N38" s="57">
        <v>102.15493726132023</v>
      </c>
      <c r="O38" s="57">
        <v>124.7651258925216</v>
      </c>
      <c r="P38" s="57">
        <v>100.38538615692924</v>
      </c>
      <c r="Q38" s="59">
        <f t="shared" si="2"/>
        <v>41302</v>
      </c>
      <c r="R38" s="58">
        <f>IF(MATCH(R$2,Piv!$B$2:$B$17,0)&gt;=1,B38,NA())</f>
        <v>105.91148251315381</v>
      </c>
      <c r="S38" s="58" t="e">
        <f>IF(MATCH(S$2,Piv!$B$2:$B$17,0)&gt;=1,C38,NA())</f>
        <v>#N/A</v>
      </c>
      <c r="T38" s="58" t="e">
        <f>IF(MATCH(T$2,Piv!$B$2:$B$17,0)&gt;=1,D38,NA())</f>
        <v>#N/A</v>
      </c>
      <c r="U38" s="58">
        <f>IF(MATCH(U$2,Piv!$B$2:$B$17,0)&gt;=1,E38,NA())</f>
        <v>107.76378896882493</v>
      </c>
      <c r="V38" s="58" t="e">
        <f>IF(MATCH(V$2,Piv!$B$2:$B$17,0)&gt;=1,F38,NA())</f>
        <v>#N/A</v>
      </c>
      <c r="W38" s="58">
        <f>IF(MATCH(W$2,Piv!$B$2:$B$17,0)&gt;=1,G38,NA())</f>
        <v>102.77439766366511</v>
      </c>
      <c r="X38" s="58" t="e">
        <f>IF(MATCH(X$2,Piv!$B$2:$B$17,0)&gt;=1,H38,NA())</f>
        <v>#N/A</v>
      </c>
      <c r="Y38" s="58" t="e">
        <f>IF(MATCH(Y$2,Piv!$B$2:$B$17,0)&gt;=1,I38,NA())</f>
        <v>#N/A</v>
      </c>
      <c r="Z38" s="58">
        <f>IF(MATCH(Z$2,Piv!$B$2:$B$17,0)&gt;=1,J38,NA())</f>
        <v>102.04081632653062</v>
      </c>
      <c r="AA38" s="58" t="e">
        <f>IF(MATCH(AA$2,Piv!$B$2:$B$17,0)&gt;=1,K38,NA())</f>
        <v>#N/A</v>
      </c>
      <c r="AB38" s="58">
        <f>IF(MATCH(AB$2,Piv!$B$2:$B$17,0)&gt;=1,L38,NA())</f>
        <v>79.409090909090907</v>
      </c>
      <c r="AC38" s="58" t="e">
        <f>IF(MATCH(AC$2,Piv!$B$2:$B$17,0)&gt;=1,M38,NA())</f>
        <v>#N/A</v>
      </c>
      <c r="AD38" s="58" t="e">
        <f>IF(MATCH(AD$2,Piv!$B$2:$B$17,0)&gt;=1,N38,NA())</f>
        <v>#N/A</v>
      </c>
      <c r="AE38" s="58" t="e">
        <f>IF(MATCH(AE$2,Piv!$B$2:$B$17,0)&gt;=1,O38,NA())</f>
        <v>#N/A</v>
      </c>
      <c r="AF38" s="58">
        <f>IF(MATCH(AF$2,Piv!$B$2:$B$17,0)&gt;=1,P38,NA())</f>
        <v>100.38538615692924</v>
      </c>
      <c r="AG38" s="31">
        <v>17528380000</v>
      </c>
      <c r="AH38" s="31">
        <v>2170.0659999999998</v>
      </c>
    </row>
    <row r="39" spans="1:34" x14ac:dyDescent="0.25">
      <c r="A39" s="59">
        <v>41303</v>
      </c>
      <c r="B39" s="57">
        <v>107.02568864128752</v>
      </c>
      <c r="C39" s="57">
        <v>104.0135192226447</v>
      </c>
      <c r="D39" s="57">
        <v>89.361702127659569</v>
      </c>
      <c r="E39" s="57">
        <v>104.76618705035972</v>
      </c>
      <c r="F39" s="57">
        <v>99.462365591397855</v>
      </c>
      <c r="G39" s="57">
        <v>104.69700657094182</v>
      </c>
      <c r="H39" s="57">
        <v>96.208530805687204</v>
      </c>
      <c r="I39" s="57">
        <v>84.578313253012055</v>
      </c>
      <c r="J39" s="57">
        <v>99.936224489795919</v>
      </c>
      <c r="K39" s="57">
        <v>110.94170403587444</v>
      </c>
      <c r="L39" s="57">
        <v>77.318181818181813</v>
      </c>
      <c r="M39" s="57">
        <v>104.56707897240722</v>
      </c>
      <c r="N39" s="57">
        <v>105.26459356246592</v>
      </c>
      <c r="O39" s="57">
        <v>126.2683201803833</v>
      </c>
      <c r="P39" s="57">
        <v>101.78819176815168</v>
      </c>
      <c r="Q39" s="59">
        <f t="shared" si="2"/>
        <v>41303</v>
      </c>
      <c r="R39" s="58">
        <f>IF(MATCH(R$2,Piv!$B$2:$B$17,0)&gt;=1,B39,NA())</f>
        <v>107.02568864128752</v>
      </c>
      <c r="S39" s="58" t="e">
        <f>IF(MATCH(S$2,Piv!$B$2:$B$17,0)&gt;=1,C39,NA())</f>
        <v>#N/A</v>
      </c>
      <c r="T39" s="58" t="e">
        <f>IF(MATCH(T$2,Piv!$B$2:$B$17,0)&gt;=1,D39,NA())</f>
        <v>#N/A</v>
      </c>
      <c r="U39" s="58">
        <f>IF(MATCH(U$2,Piv!$B$2:$B$17,0)&gt;=1,E39,NA())</f>
        <v>104.76618705035972</v>
      </c>
      <c r="V39" s="58" t="e">
        <f>IF(MATCH(V$2,Piv!$B$2:$B$17,0)&gt;=1,F39,NA())</f>
        <v>#N/A</v>
      </c>
      <c r="W39" s="58">
        <f>IF(MATCH(W$2,Piv!$B$2:$B$17,0)&gt;=1,G39,NA())</f>
        <v>104.69700657094182</v>
      </c>
      <c r="X39" s="58" t="e">
        <f>IF(MATCH(X$2,Piv!$B$2:$B$17,0)&gt;=1,H39,NA())</f>
        <v>#N/A</v>
      </c>
      <c r="Y39" s="58" t="e">
        <f>IF(MATCH(Y$2,Piv!$B$2:$B$17,0)&gt;=1,I39,NA())</f>
        <v>#N/A</v>
      </c>
      <c r="Z39" s="58">
        <f>IF(MATCH(Z$2,Piv!$B$2:$B$17,0)&gt;=1,J39,NA())</f>
        <v>99.936224489795919</v>
      </c>
      <c r="AA39" s="58" t="e">
        <f>IF(MATCH(AA$2,Piv!$B$2:$B$17,0)&gt;=1,K39,NA())</f>
        <v>#N/A</v>
      </c>
      <c r="AB39" s="58">
        <f>IF(MATCH(AB$2,Piv!$B$2:$B$17,0)&gt;=1,L39,NA())</f>
        <v>77.318181818181813</v>
      </c>
      <c r="AC39" s="58" t="e">
        <f>IF(MATCH(AC$2,Piv!$B$2:$B$17,0)&gt;=1,M39,NA())</f>
        <v>#N/A</v>
      </c>
      <c r="AD39" s="58" t="e">
        <f>IF(MATCH(AD$2,Piv!$B$2:$B$17,0)&gt;=1,N39,NA())</f>
        <v>#N/A</v>
      </c>
      <c r="AE39" s="58" t="e">
        <f>IF(MATCH(AE$2,Piv!$B$2:$B$17,0)&gt;=1,O39,NA())</f>
        <v>#N/A</v>
      </c>
      <c r="AF39" s="58">
        <f>IF(MATCH(AF$2,Piv!$B$2:$B$17,0)&gt;=1,P39,NA())</f>
        <v>101.78819176815168</v>
      </c>
      <c r="AG39" s="31">
        <v>15609680000</v>
      </c>
      <c r="AH39" s="31">
        <v>2019.345</v>
      </c>
    </row>
    <row r="40" spans="1:34" x14ac:dyDescent="0.25">
      <c r="A40" s="59">
        <v>41304</v>
      </c>
      <c r="B40" s="57">
        <v>107.39709068399877</v>
      </c>
      <c r="C40" s="57">
        <v>105.61892691170259</v>
      </c>
      <c r="D40" s="57">
        <v>89.361702127659569</v>
      </c>
      <c r="E40" s="57">
        <v>106.20503597122301</v>
      </c>
      <c r="F40" s="57">
        <v>97.491039426523301</v>
      </c>
      <c r="G40" s="57">
        <v>104.59965928449743</v>
      </c>
      <c r="H40" s="57">
        <v>96.129541864139028</v>
      </c>
      <c r="I40" s="57">
        <v>85.759036144578303</v>
      </c>
      <c r="J40" s="57">
        <v>101.40306122448979</v>
      </c>
      <c r="K40" s="57">
        <v>111.03139013452915</v>
      </c>
      <c r="L40" s="57">
        <v>73.27272727272728</v>
      </c>
      <c r="M40" s="57">
        <v>102.37868696479543</v>
      </c>
      <c r="N40" s="57">
        <v>102.83687943262412</v>
      </c>
      <c r="O40" s="57">
        <v>124.57722660653889</v>
      </c>
      <c r="P40" s="57">
        <v>100.98658856173886</v>
      </c>
      <c r="Q40" s="59">
        <f t="shared" si="2"/>
        <v>41304</v>
      </c>
      <c r="R40" s="58">
        <f>IF(MATCH(R$2,Piv!$B$2:$B$17,0)&gt;=1,B40,NA())</f>
        <v>107.39709068399877</v>
      </c>
      <c r="S40" s="58" t="e">
        <f>IF(MATCH(S$2,Piv!$B$2:$B$17,0)&gt;=1,C40,NA())</f>
        <v>#N/A</v>
      </c>
      <c r="T40" s="58" t="e">
        <f>IF(MATCH(T$2,Piv!$B$2:$B$17,0)&gt;=1,D40,NA())</f>
        <v>#N/A</v>
      </c>
      <c r="U40" s="58">
        <f>IF(MATCH(U$2,Piv!$B$2:$B$17,0)&gt;=1,E40,NA())</f>
        <v>106.20503597122301</v>
      </c>
      <c r="V40" s="58" t="e">
        <f>IF(MATCH(V$2,Piv!$B$2:$B$17,0)&gt;=1,F40,NA())</f>
        <v>#N/A</v>
      </c>
      <c r="W40" s="58">
        <f>IF(MATCH(W$2,Piv!$B$2:$B$17,0)&gt;=1,G40,NA())</f>
        <v>104.59965928449743</v>
      </c>
      <c r="X40" s="58" t="e">
        <f>IF(MATCH(X$2,Piv!$B$2:$B$17,0)&gt;=1,H40,NA())</f>
        <v>#N/A</v>
      </c>
      <c r="Y40" s="58" t="e">
        <f>IF(MATCH(Y$2,Piv!$B$2:$B$17,0)&gt;=1,I40,NA())</f>
        <v>#N/A</v>
      </c>
      <c r="Z40" s="58">
        <f>IF(MATCH(Z$2,Piv!$B$2:$B$17,0)&gt;=1,J40,NA())</f>
        <v>101.40306122448979</v>
      </c>
      <c r="AA40" s="58" t="e">
        <f>IF(MATCH(AA$2,Piv!$B$2:$B$17,0)&gt;=1,K40,NA())</f>
        <v>#N/A</v>
      </c>
      <c r="AB40" s="58">
        <f>IF(MATCH(AB$2,Piv!$B$2:$B$17,0)&gt;=1,L40,NA())</f>
        <v>73.27272727272728</v>
      </c>
      <c r="AC40" s="58" t="e">
        <f>IF(MATCH(AC$2,Piv!$B$2:$B$17,0)&gt;=1,M40,NA())</f>
        <v>#N/A</v>
      </c>
      <c r="AD40" s="58" t="e">
        <f>IF(MATCH(AD$2,Piv!$B$2:$B$17,0)&gt;=1,N40,NA())</f>
        <v>#N/A</v>
      </c>
      <c r="AE40" s="58" t="e">
        <f>IF(MATCH(AE$2,Piv!$B$2:$B$17,0)&gt;=1,O40,NA())</f>
        <v>#N/A</v>
      </c>
      <c r="AF40" s="58">
        <f>IF(MATCH(AF$2,Piv!$B$2:$B$17,0)&gt;=1,P40,NA())</f>
        <v>100.98658856173886</v>
      </c>
      <c r="AG40" s="31">
        <v>11321340000</v>
      </c>
      <c r="AH40" s="31">
        <v>3660.0749999999998</v>
      </c>
    </row>
    <row r="41" spans="1:34" x14ac:dyDescent="0.25">
      <c r="A41" s="59">
        <v>41305</v>
      </c>
      <c r="B41" s="57">
        <v>106.53048591767254</v>
      </c>
      <c r="C41" s="57">
        <v>105.02746092099704</v>
      </c>
      <c r="D41" s="57">
        <v>87.659574468085111</v>
      </c>
      <c r="E41" s="57">
        <v>104.34652278177458</v>
      </c>
      <c r="F41" s="57">
        <v>96.057347670250891</v>
      </c>
      <c r="G41" s="57">
        <v>104.98904843027501</v>
      </c>
      <c r="H41" s="57">
        <v>94.312796208530798</v>
      </c>
      <c r="I41" s="57">
        <v>85.734939759036138</v>
      </c>
      <c r="J41" s="57">
        <v>99.234693877551024</v>
      </c>
      <c r="K41" s="57">
        <v>109.68609865470853</v>
      </c>
      <c r="L41" s="57">
        <v>72.590909090909093</v>
      </c>
      <c r="M41" s="57">
        <v>102.85442435775451</v>
      </c>
      <c r="N41" s="57">
        <v>102.91871249318059</v>
      </c>
      <c r="O41" s="57">
        <v>123.93836903419766</v>
      </c>
      <c r="P41" s="57">
        <v>101.21782025589641</v>
      </c>
      <c r="Q41" s="59">
        <f t="shared" si="2"/>
        <v>41305</v>
      </c>
      <c r="R41" s="58">
        <f>IF(MATCH(R$2,Piv!$B$2:$B$17,0)&gt;=1,B41,NA())</f>
        <v>106.53048591767254</v>
      </c>
      <c r="S41" s="58" t="e">
        <f>IF(MATCH(S$2,Piv!$B$2:$B$17,0)&gt;=1,C41,NA())</f>
        <v>#N/A</v>
      </c>
      <c r="T41" s="58" t="e">
        <f>IF(MATCH(T$2,Piv!$B$2:$B$17,0)&gt;=1,D41,NA())</f>
        <v>#N/A</v>
      </c>
      <c r="U41" s="58">
        <f>IF(MATCH(U$2,Piv!$B$2:$B$17,0)&gt;=1,E41,NA())</f>
        <v>104.34652278177458</v>
      </c>
      <c r="V41" s="58" t="e">
        <f>IF(MATCH(V$2,Piv!$B$2:$B$17,0)&gt;=1,F41,NA())</f>
        <v>#N/A</v>
      </c>
      <c r="W41" s="58">
        <f>IF(MATCH(W$2,Piv!$B$2:$B$17,0)&gt;=1,G41,NA())</f>
        <v>104.98904843027501</v>
      </c>
      <c r="X41" s="58" t="e">
        <f>IF(MATCH(X$2,Piv!$B$2:$B$17,0)&gt;=1,H41,NA())</f>
        <v>#N/A</v>
      </c>
      <c r="Y41" s="58" t="e">
        <f>IF(MATCH(Y$2,Piv!$B$2:$B$17,0)&gt;=1,I41,NA())</f>
        <v>#N/A</v>
      </c>
      <c r="Z41" s="58">
        <f>IF(MATCH(Z$2,Piv!$B$2:$B$17,0)&gt;=1,J41,NA())</f>
        <v>99.234693877551024</v>
      </c>
      <c r="AA41" s="58" t="e">
        <f>IF(MATCH(AA$2,Piv!$B$2:$B$17,0)&gt;=1,K41,NA())</f>
        <v>#N/A</v>
      </c>
      <c r="AB41" s="58">
        <f>IF(MATCH(AB$2,Piv!$B$2:$B$17,0)&gt;=1,L41,NA())</f>
        <v>72.590909090909093</v>
      </c>
      <c r="AC41" s="58" t="e">
        <f>IF(MATCH(AC$2,Piv!$B$2:$B$17,0)&gt;=1,M41,NA())</f>
        <v>#N/A</v>
      </c>
      <c r="AD41" s="58" t="e">
        <f>IF(MATCH(AD$2,Piv!$B$2:$B$17,0)&gt;=1,N41,NA())</f>
        <v>#N/A</v>
      </c>
      <c r="AE41" s="58" t="e">
        <f>IF(MATCH(AE$2,Piv!$B$2:$B$17,0)&gt;=1,O41,NA())</f>
        <v>#N/A</v>
      </c>
      <c r="AF41" s="58">
        <f>IF(MATCH(AF$2,Piv!$B$2:$B$17,0)&gt;=1,P41,NA())</f>
        <v>101.21782025589641</v>
      </c>
      <c r="AG41" s="31">
        <v>17107830000</v>
      </c>
      <c r="AH41" s="31">
        <v>3547.0059999999999</v>
      </c>
    </row>
    <row r="42" spans="1:34" x14ac:dyDescent="0.25">
      <c r="A42" s="59">
        <v>41306</v>
      </c>
      <c r="B42" s="57">
        <v>107.36614051377281</v>
      </c>
      <c r="C42" s="57">
        <v>111.87156738487538</v>
      </c>
      <c r="D42" s="57">
        <v>89.574468085106375</v>
      </c>
      <c r="E42" s="57">
        <v>107.82374100719423</v>
      </c>
      <c r="F42" s="57">
        <v>97.939068100358426</v>
      </c>
      <c r="G42" s="57">
        <v>107.78778291555122</v>
      </c>
      <c r="H42" s="57">
        <v>96.129541864139028</v>
      </c>
      <c r="I42" s="57">
        <v>88.192771084337352</v>
      </c>
      <c r="J42" s="57">
        <v>100.76530612244898</v>
      </c>
      <c r="K42" s="57">
        <v>110.67264573991031</v>
      </c>
      <c r="L42" s="57">
        <v>73.772727272727266</v>
      </c>
      <c r="M42" s="57">
        <v>103.23501427212179</v>
      </c>
      <c r="N42" s="57">
        <v>106.60120021822151</v>
      </c>
      <c r="O42" s="57">
        <v>127.13265689590378</v>
      </c>
      <c r="P42" s="57">
        <v>102.58979497456451</v>
      </c>
      <c r="Q42" s="59">
        <f t="shared" si="2"/>
        <v>41306</v>
      </c>
      <c r="R42" s="58">
        <f>IF(MATCH(R$2,Piv!$B$2:$B$17,0)&gt;=1,B42,NA())</f>
        <v>107.36614051377281</v>
      </c>
      <c r="S42" s="58" t="e">
        <f>IF(MATCH(S$2,Piv!$B$2:$B$17,0)&gt;=1,C42,NA())</f>
        <v>#N/A</v>
      </c>
      <c r="T42" s="58" t="e">
        <f>IF(MATCH(T$2,Piv!$B$2:$B$17,0)&gt;=1,D42,NA())</f>
        <v>#N/A</v>
      </c>
      <c r="U42" s="58">
        <f>IF(MATCH(U$2,Piv!$B$2:$B$17,0)&gt;=1,E42,NA())</f>
        <v>107.82374100719423</v>
      </c>
      <c r="V42" s="58" t="e">
        <f>IF(MATCH(V$2,Piv!$B$2:$B$17,0)&gt;=1,F42,NA())</f>
        <v>#N/A</v>
      </c>
      <c r="W42" s="58">
        <f>IF(MATCH(W$2,Piv!$B$2:$B$17,0)&gt;=1,G42,NA())</f>
        <v>107.78778291555122</v>
      </c>
      <c r="X42" s="58" t="e">
        <f>IF(MATCH(X$2,Piv!$B$2:$B$17,0)&gt;=1,H42,NA())</f>
        <v>#N/A</v>
      </c>
      <c r="Y42" s="58" t="e">
        <f>IF(MATCH(Y$2,Piv!$B$2:$B$17,0)&gt;=1,I42,NA())</f>
        <v>#N/A</v>
      </c>
      <c r="Z42" s="58">
        <f>IF(MATCH(Z$2,Piv!$B$2:$B$17,0)&gt;=1,J42,NA())</f>
        <v>100.76530612244898</v>
      </c>
      <c r="AA42" s="58" t="e">
        <f>IF(MATCH(AA$2,Piv!$B$2:$B$17,0)&gt;=1,K42,NA())</f>
        <v>#N/A</v>
      </c>
      <c r="AB42" s="58">
        <f>IF(MATCH(AB$2,Piv!$B$2:$B$17,0)&gt;=1,L42,NA())</f>
        <v>73.772727272727266</v>
      </c>
      <c r="AC42" s="58" t="e">
        <f>IF(MATCH(AC$2,Piv!$B$2:$B$17,0)&gt;=1,M42,NA())</f>
        <v>#N/A</v>
      </c>
      <c r="AD42" s="58" t="e">
        <f>IF(MATCH(AD$2,Piv!$B$2:$B$17,0)&gt;=1,N42,NA())</f>
        <v>#N/A</v>
      </c>
      <c r="AE42" s="58" t="e">
        <f>IF(MATCH(AE$2,Piv!$B$2:$B$17,0)&gt;=1,O42,NA())</f>
        <v>#N/A</v>
      </c>
      <c r="AF42" s="58">
        <f>IF(MATCH(AF$2,Piv!$B$2:$B$17,0)&gt;=1,P42,NA())</f>
        <v>102.58979497456451</v>
      </c>
      <c r="AG42" s="31">
        <v>13363120000</v>
      </c>
      <c r="AH42" s="31">
        <v>4045.297</v>
      </c>
    </row>
    <row r="43" spans="1:34" x14ac:dyDescent="0.25">
      <c r="A43" s="59">
        <v>41309</v>
      </c>
      <c r="B43" s="57">
        <v>105.54008047044259</v>
      </c>
      <c r="C43" s="57">
        <v>111.11111111111111</v>
      </c>
      <c r="D43" s="57">
        <v>89.361702127659569</v>
      </c>
      <c r="E43" s="57">
        <v>105.63549160671461</v>
      </c>
      <c r="F43" s="57">
        <v>96.326164874551964</v>
      </c>
      <c r="G43" s="57">
        <v>105.52445850571914</v>
      </c>
      <c r="H43" s="57">
        <v>99.131121642969987</v>
      </c>
      <c r="I43" s="57">
        <v>85.783132530120483</v>
      </c>
      <c r="J43" s="57">
        <v>101.78571428571428</v>
      </c>
      <c r="K43" s="57">
        <v>109.4170403587444</v>
      </c>
      <c r="L43" s="57">
        <v>72.636363636363626</v>
      </c>
      <c r="M43" s="57">
        <v>102.75927687916271</v>
      </c>
      <c r="N43" s="57">
        <v>104.99181669394434</v>
      </c>
      <c r="O43" s="57">
        <v>123.75046974821495</v>
      </c>
      <c r="P43" s="57">
        <v>101.14074302451056</v>
      </c>
      <c r="Q43" s="59">
        <f t="shared" si="2"/>
        <v>41309</v>
      </c>
      <c r="R43" s="58">
        <f>IF(MATCH(R$2,Piv!$B$2:$B$17,0)&gt;=1,B43,NA())</f>
        <v>105.54008047044259</v>
      </c>
      <c r="S43" s="58" t="e">
        <f>IF(MATCH(S$2,Piv!$B$2:$B$17,0)&gt;=1,C43,NA())</f>
        <v>#N/A</v>
      </c>
      <c r="T43" s="58" t="e">
        <f>IF(MATCH(T$2,Piv!$B$2:$B$17,0)&gt;=1,D43,NA())</f>
        <v>#N/A</v>
      </c>
      <c r="U43" s="58">
        <f>IF(MATCH(U$2,Piv!$B$2:$B$17,0)&gt;=1,E43,NA())</f>
        <v>105.63549160671461</v>
      </c>
      <c r="V43" s="58" t="e">
        <f>IF(MATCH(V$2,Piv!$B$2:$B$17,0)&gt;=1,F43,NA())</f>
        <v>#N/A</v>
      </c>
      <c r="W43" s="58">
        <f>IF(MATCH(W$2,Piv!$B$2:$B$17,0)&gt;=1,G43,NA())</f>
        <v>105.52445850571914</v>
      </c>
      <c r="X43" s="58" t="e">
        <f>IF(MATCH(X$2,Piv!$B$2:$B$17,0)&gt;=1,H43,NA())</f>
        <v>#N/A</v>
      </c>
      <c r="Y43" s="58" t="e">
        <f>IF(MATCH(Y$2,Piv!$B$2:$B$17,0)&gt;=1,I43,NA())</f>
        <v>#N/A</v>
      </c>
      <c r="Z43" s="58">
        <f>IF(MATCH(Z$2,Piv!$B$2:$B$17,0)&gt;=1,J43,NA())</f>
        <v>101.78571428571428</v>
      </c>
      <c r="AA43" s="58" t="e">
        <f>IF(MATCH(AA$2,Piv!$B$2:$B$17,0)&gt;=1,K43,NA())</f>
        <v>#N/A</v>
      </c>
      <c r="AB43" s="58">
        <f>IF(MATCH(AB$2,Piv!$B$2:$B$17,0)&gt;=1,L43,NA())</f>
        <v>72.636363636363626</v>
      </c>
      <c r="AC43" s="58" t="e">
        <f>IF(MATCH(AC$2,Piv!$B$2:$B$17,0)&gt;=1,M43,NA())</f>
        <v>#N/A</v>
      </c>
      <c r="AD43" s="58" t="e">
        <f>IF(MATCH(AD$2,Piv!$B$2:$B$17,0)&gt;=1,N43,NA())</f>
        <v>#N/A</v>
      </c>
      <c r="AE43" s="58" t="e">
        <f>IF(MATCH(AE$2,Piv!$B$2:$B$17,0)&gt;=1,O43,NA())</f>
        <v>#N/A</v>
      </c>
      <c r="AF43" s="58">
        <f>IF(MATCH(AF$2,Piv!$B$2:$B$17,0)&gt;=1,P43,NA())</f>
        <v>101.14074302451056</v>
      </c>
      <c r="AG43" s="31">
        <v>17890380000</v>
      </c>
      <c r="AH43" s="31">
        <v>5526.2330000000002</v>
      </c>
    </row>
    <row r="44" spans="1:34" x14ac:dyDescent="0.25">
      <c r="A44" s="59">
        <v>41310</v>
      </c>
      <c r="B44" s="57">
        <v>106.00433302383163</v>
      </c>
      <c r="C44" s="57">
        <v>113.60371778622729</v>
      </c>
      <c r="D44" s="57">
        <v>88.297872340425528</v>
      </c>
      <c r="E44" s="57">
        <v>102.96762589928056</v>
      </c>
      <c r="F44" s="57">
        <v>95.609318996415766</v>
      </c>
      <c r="G44" s="57">
        <v>105.28109028960817</v>
      </c>
      <c r="H44" s="57">
        <v>97.235387045813582</v>
      </c>
      <c r="I44" s="57">
        <v>86.385542168674704</v>
      </c>
      <c r="J44" s="57">
        <v>101.53061224489797</v>
      </c>
      <c r="K44" s="57">
        <v>110.22421524663677</v>
      </c>
      <c r="L44" s="57">
        <v>71.86363636363636</v>
      </c>
      <c r="M44" s="57">
        <v>103.13986679352998</v>
      </c>
      <c r="N44" s="57">
        <v>105.40098199672667</v>
      </c>
      <c r="O44" s="57">
        <v>129.34986847049981</v>
      </c>
      <c r="P44" s="57">
        <v>101.41822105749962</v>
      </c>
      <c r="Q44" s="59">
        <f t="shared" si="2"/>
        <v>41310</v>
      </c>
      <c r="R44" s="58">
        <f>IF(MATCH(R$2,Piv!$B$2:$B$17,0)&gt;=1,B44,NA())</f>
        <v>106.00433302383163</v>
      </c>
      <c r="S44" s="58" t="e">
        <f>IF(MATCH(S$2,Piv!$B$2:$B$17,0)&gt;=1,C44,NA())</f>
        <v>#N/A</v>
      </c>
      <c r="T44" s="58" t="e">
        <f>IF(MATCH(T$2,Piv!$B$2:$B$17,0)&gt;=1,D44,NA())</f>
        <v>#N/A</v>
      </c>
      <c r="U44" s="58">
        <f>IF(MATCH(U$2,Piv!$B$2:$B$17,0)&gt;=1,E44,NA())</f>
        <v>102.96762589928056</v>
      </c>
      <c r="V44" s="58" t="e">
        <f>IF(MATCH(V$2,Piv!$B$2:$B$17,0)&gt;=1,F44,NA())</f>
        <v>#N/A</v>
      </c>
      <c r="W44" s="58">
        <f>IF(MATCH(W$2,Piv!$B$2:$B$17,0)&gt;=1,G44,NA())</f>
        <v>105.28109028960817</v>
      </c>
      <c r="X44" s="58" t="e">
        <f>IF(MATCH(X$2,Piv!$B$2:$B$17,0)&gt;=1,H44,NA())</f>
        <v>#N/A</v>
      </c>
      <c r="Y44" s="58" t="e">
        <f>IF(MATCH(Y$2,Piv!$B$2:$B$17,0)&gt;=1,I44,NA())</f>
        <v>#N/A</v>
      </c>
      <c r="Z44" s="58">
        <f>IF(MATCH(Z$2,Piv!$B$2:$B$17,0)&gt;=1,J44,NA())</f>
        <v>101.53061224489797</v>
      </c>
      <c r="AA44" s="58" t="e">
        <f>IF(MATCH(AA$2,Piv!$B$2:$B$17,0)&gt;=1,K44,NA())</f>
        <v>#N/A</v>
      </c>
      <c r="AB44" s="58">
        <f>IF(MATCH(AB$2,Piv!$B$2:$B$17,0)&gt;=1,L44,NA())</f>
        <v>71.86363636363636</v>
      </c>
      <c r="AC44" s="58" t="e">
        <f>IF(MATCH(AC$2,Piv!$B$2:$B$17,0)&gt;=1,M44,NA())</f>
        <v>#N/A</v>
      </c>
      <c r="AD44" s="58" t="e">
        <f>IF(MATCH(AD$2,Piv!$B$2:$B$17,0)&gt;=1,N44,NA())</f>
        <v>#N/A</v>
      </c>
      <c r="AE44" s="58" t="e">
        <f>IF(MATCH(AE$2,Piv!$B$2:$B$17,0)&gt;=1,O44,NA())</f>
        <v>#N/A</v>
      </c>
      <c r="AF44" s="58">
        <f>IF(MATCH(AF$2,Piv!$B$2:$B$17,0)&gt;=1,P44,NA())</f>
        <v>101.41822105749962</v>
      </c>
      <c r="AG44" s="31">
        <v>20870630000</v>
      </c>
      <c r="AH44" s="31">
        <v>6626.4930000000004</v>
      </c>
    </row>
    <row r="45" spans="1:34" x14ac:dyDescent="0.25">
      <c r="A45" s="59">
        <v>41311</v>
      </c>
      <c r="B45" s="57">
        <v>105.44722995976477</v>
      </c>
      <c r="C45" s="57">
        <v>115.20912547528516</v>
      </c>
      <c r="D45" s="57">
        <v>88.297872340425528</v>
      </c>
      <c r="E45" s="57">
        <v>105.63549160671461</v>
      </c>
      <c r="F45" s="57">
        <v>96.594982078853036</v>
      </c>
      <c r="G45" s="57">
        <v>106.30323679727427</v>
      </c>
      <c r="H45" s="57">
        <v>97.70932069510269</v>
      </c>
      <c r="I45" s="57">
        <v>86.337349397590373</v>
      </c>
      <c r="J45" s="57">
        <v>102.04081632653062</v>
      </c>
      <c r="K45" s="57">
        <v>110.31390134529148</v>
      </c>
      <c r="L45" s="57">
        <v>71.27272727272728</v>
      </c>
      <c r="M45" s="57">
        <v>103.23501427212179</v>
      </c>
      <c r="N45" s="57">
        <v>106.08292416803056</v>
      </c>
      <c r="O45" s="57">
        <v>141.14994363021421</v>
      </c>
      <c r="P45" s="57">
        <v>101.26406659472791</v>
      </c>
      <c r="Q45" s="59">
        <f t="shared" si="2"/>
        <v>41311</v>
      </c>
      <c r="R45" s="58">
        <f>IF(MATCH(R$2,Piv!$B$2:$B$17,0)&gt;=1,B45,NA())</f>
        <v>105.44722995976477</v>
      </c>
      <c r="S45" s="58" t="e">
        <f>IF(MATCH(S$2,Piv!$B$2:$B$17,0)&gt;=1,C45,NA())</f>
        <v>#N/A</v>
      </c>
      <c r="T45" s="58" t="e">
        <f>IF(MATCH(T$2,Piv!$B$2:$B$17,0)&gt;=1,D45,NA())</f>
        <v>#N/A</v>
      </c>
      <c r="U45" s="58">
        <f>IF(MATCH(U$2,Piv!$B$2:$B$17,0)&gt;=1,E45,NA())</f>
        <v>105.63549160671461</v>
      </c>
      <c r="V45" s="58" t="e">
        <f>IF(MATCH(V$2,Piv!$B$2:$B$17,0)&gt;=1,F45,NA())</f>
        <v>#N/A</v>
      </c>
      <c r="W45" s="58">
        <f>IF(MATCH(W$2,Piv!$B$2:$B$17,0)&gt;=1,G45,NA())</f>
        <v>106.30323679727427</v>
      </c>
      <c r="X45" s="58" t="e">
        <f>IF(MATCH(X$2,Piv!$B$2:$B$17,0)&gt;=1,H45,NA())</f>
        <v>#N/A</v>
      </c>
      <c r="Y45" s="58" t="e">
        <f>IF(MATCH(Y$2,Piv!$B$2:$B$17,0)&gt;=1,I45,NA())</f>
        <v>#N/A</v>
      </c>
      <c r="Z45" s="58">
        <f>IF(MATCH(Z$2,Piv!$B$2:$B$17,0)&gt;=1,J45,NA())</f>
        <v>102.04081632653062</v>
      </c>
      <c r="AA45" s="58" t="e">
        <f>IF(MATCH(AA$2,Piv!$B$2:$B$17,0)&gt;=1,K45,NA())</f>
        <v>#N/A</v>
      </c>
      <c r="AB45" s="58">
        <f>IF(MATCH(AB$2,Piv!$B$2:$B$17,0)&gt;=1,L45,NA())</f>
        <v>71.27272727272728</v>
      </c>
      <c r="AC45" s="58" t="e">
        <f>IF(MATCH(AC$2,Piv!$B$2:$B$17,0)&gt;=1,M45,NA())</f>
        <v>#N/A</v>
      </c>
      <c r="AD45" s="58" t="e">
        <f>IF(MATCH(AD$2,Piv!$B$2:$B$17,0)&gt;=1,N45,NA())</f>
        <v>#N/A</v>
      </c>
      <c r="AE45" s="58" t="e">
        <f>IF(MATCH(AE$2,Piv!$B$2:$B$17,0)&gt;=1,O45,NA())</f>
        <v>#N/A</v>
      </c>
      <c r="AF45" s="58">
        <f>IF(MATCH(AF$2,Piv!$B$2:$B$17,0)&gt;=1,P45,NA())</f>
        <v>101.26406659472791</v>
      </c>
      <c r="AG45" s="31">
        <v>29618590000</v>
      </c>
      <c r="AH45" s="31">
        <v>5071.3119999999999</v>
      </c>
    </row>
    <row r="46" spans="1:34" x14ac:dyDescent="0.25">
      <c r="A46" s="59">
        <v>41312</v>
      </c>
      <c r="B46" s="57">
        <v>106.37573506654286</v>
      </c>
      <c r="C46" s="57">
        <v>112.80101394169834</v>
      </c>
      <c r="D46" s="57">
        <v>89.361702127659569</v>
      </c>
      <c r="E46" s="57">
        <v>105.33573141486809</v>
      </c>
      <c r="F46" s="57">
        <v>94.444444444444443</v>
      </c>
      <c r="G46" s="57">
        <v>104.89170114383062</v>
      </c>
      <c r="H46" s="57">
        <v>96.682464454976298</v>
      </c>
      <c r="I46" s="57">
        <v>85.445783132530124</v>
      </c>
      <c r="J46" s="57">
        <v>100.76530612244898</v>
      </c>
      <c r="K46" s="57">
        <v>110.22421524663677</v>
      </c>
      <c r="L46" s="57">
        <v>70.77272727272728</v>
      </c>
      <c r="M46" s="57">
        <v>104.09134157944816</v>
      </c>
      <c r="N46" s="57">
        <v>105.67375886524823</v>
      </c>
      <c r="O46" s="57">
        <v>139.42127019917322</v>
      </c>
      <c r="P46" s="57">
        <v>99.938338214891317</v>
      </c>
      <c r="Q46" s="59">
        <f t="shared" si="2"/>
        <v>41312</v>
      </c>
      <c r="R46" s="58">
        <f>IF(MATCH(R$2,Piv!$B$2:$B$17,0)&gt;=1,B46,NA())</f>
        <v>106.37573506654286</v>
      </c>
      <c r="S46" s="58" t="e">
        <f>IF(MATCH(S$2,Piv!$B$2:$B$17,0)&gt;=1,C46,NA())</f>
        <v>#N/A</v>
      </c>
      <c r="T46" s="58" t="e">
        <f>IF(MATCH(T$2,Piv!$B$2:$B$17,0)&gt;=1,D46,NA())</f>
        <v>#N/A</v>
      </c>
      <c r="U46" s="58">
        <f>IF(MATCH(U$2,Piv!$B$2:$B$17,0)&gt;=1,E46,NA())</f>
        <v>105.33573141486809</v>
      </c>
      <c r="V46" s="58" t="e">
        <f>IF(MATCH(V$2,Piv!$B$2:$B$17,0)&gt;=1,F46,NA())</f>
        <v>#N/A</v>
      </c>
      <c r="W46" s="58">
        <f>IF(MATCH(W$2,Piv!$B$2:$B$17,0)&gt;=1,G46,NA())</f>
        <v>104.89170114383062</v>
      </c>
      <c r="X46" s="58" t="e">
        <f>IF(MATCH(X$2,Piv!$B$2:$B$17,0)&gt;=1,H46,NA())</f>
        <v>#N/A</v>
      </c>
      <c r="Y46" s="58" t="e">
        <f>IF(MATCH(Y$2,Piv!$B$2:$B$17,0)&gt;=1,I46,NA())</f>
        <v>#N/A</v>
      </c>
      <c r="Z46" s="58">
        <f>IF(MATCH(Z$2,Piv!$B$2:$B$17,0)&gt;=1,J46,NA())</f>
        <v>100.76530612244898</v>
      </c>
      <c r="AA46" s="58" t="e">
        <f>IF(MATCH(AA$2,Piv!$B$2:$B$17,0)&gt;=1,K46,NA())</f>
        <v>#N/A</v>
      </c>
      <c r="AB46" s="58">
        <f>IF(MATCH(AB$2,Piv!$B$2:$B$17,0)&gt;=1,L46,NA())</f>
        <v>70.77272727272728</v>
      </c>
      <c r="AC46" s="58" t="e">
        <f>IF(MATCH(AC$2,Piv!$B$2:$B$17,0)&gt;=1,M46,NA())</f>
        <v>#N/A</v>
      </c>
      <c r="AD46" s="58" t="e">
        <f>IF(MATCH(AD$2,Piv!$B$2:$B$17,0)&gt;=1,N46,NA())</f>
        <v>#N/A</v>
      </c>
      <c r="AE46" s="58" t="e">
        <f>IF(MATCH(AE$2,Piv!$B$2:$B$17,0)&gt;=1,O46,NA())</f>
        <v>#N/A</v>
      </c>
      <c r="AF46" s="58">
        <f>IF(MATCH(AF$2,Piv!$B$2:$B$17,0)&gt;=1,P46,NA())</f>
        <v>99.938338214891317</v>
      </c>
      <c r="AG46" s="31">
        <v>27249880000</v>
      </c>
      <c r="AH46" s="31">
        <v>3176.41</v>
      </c>
    </row>
    <row r="47" spans="1:34" x14ac:dyDescent="0.25">
      <c r="A47" s="59">
        <v>41313</v>
      </c>
      <c r="B47" s="57">
        <v>107.64469204580624</v>
      </c>
      <c r="C47" s="57">
        <v>112.6742712294043</v>
      </c>
      <c r="D47" s="57">
        <v>89.361702127659569</v>
      </c>
      <c r="E47" s="57">
        <v>105.99520383693046</v>
      </c>
      <c r="F47" s="57">
        <v>94.086021505376351</v>
      </c>
      <c r="G47" s="57">
        <v>104.9403747870528</v>
      </c>
      <c r="H47" s="57">
        <v>94.786729857819907</v>
      </c>
      <c r="I47" s="57">
        <v>85.662650602409641</v>
      </c>
      <c r="J47" s="57">
        <v>101.91326530612245</v>
      </c>
      <c r="K47" s="57">
        <v>110.13452914798205</v>
      </c>
      <c r="L47" s="57">
        <v>72.181818181818187</v>
      </c>
      <c r="M47" s="57">
        <v>104.75737392959086</v>
      </c>
      <c r="N47" s="57">
        <v>107.61047463175122</v>
      </c>
      <c r="O47" s="57">
        <v>141.93912063134158</v>
      </c>
      <c r="P47" s="57">
        <v>101.14074302451056</v>
      </c>
      <c r="Q47" s="59">
        <f t="shared" si="2"/>
        <v>41313</v>
      </c>
      <c r="R47" s="58">
        <f>IF(MATCH(R$2,Piv!$B$2:$B$17,0)&gt;=1,B47,NA())</f>
        <v>107.64469204580624</v>
      </c>
      <c r="S47" s="58" t="e">
        <f>IF(MATCH(S$2,Piv!$B$2:$B$17,0)&gt;=1,C47,NA())</f>
        <v>#N/A</v>
      </c>
      <c r="T47" s="58" t="e">
        <f>IF(MATCH(T$2,Piv!$B$2:$B$17,0)&gt;=1,D47,NA())</f>
        <v>#N/A</v>
      </c>
      <c r="U47" s="58">
        <f>IF(MATCH(U$2,Piv!$B$2:$B$17,0)&gt;=1,E47,NA())</f>
        <v>105.99520383693046</v>
      </c>
      <c r="V47" s="58" t="e">
        <f>IF(MATCH(V$2,Piv!$B$2:$B$17,0)&gt;=1,F47,NA())</f>
        <v>#N/A</v>
      </c>
      <c r="W47" s="58">
        <f>IF(MATCH(W$2,Piv!$B$2:$B$17,0)&gt;=1,G47,NA())</f>
        <v>104.9403747870528</v>
      </c>
      <c r="X47" s="58" t="e">
        <f>IF(MATCH(X$2,Piv!$B$2:$B$17,0)&gt;=1,H47,NA())</f>
        <v>#N/A</v>
      </c>
      <c r="Y47" s="58" t="e">
        <f>IF(MATCH(Y$2,Piv!$B$2:$B$17,0)&gt;=1,I47,NA())</f>
        <v>#N/A</v>
      </c>
      <c r="Z47" s="58">
        <f>IF(MATCH(Z$2,Piv!$B$2:$B$17,0)&gt;=1,J47,NA())</f>
        <v>101.91326530612245</v>
      </c>
      <c r="AA47" s="58" t="e">
        <f>IF(MATCH(AA$2,Piv!$B$2:$B$17,0)&gt;=1,K47,NA())</f>
        <v>#N/A</v>
      </c>
      <c r="AB47" s="58">
        <f>IF(MATCH(AB$2,Piv!$B$2:$B$17,0)&gt;=1,L47,NA())</f>
        <v>72.181818181818187</v>
      </c>
      <c r="AC47" s="58" t="e">
        <f>IF(MATCH(AC$2,Piv!$B$2:$B$17,0)&gt;=1,M47,NA())</f>
        <v>#N/A</v>
      </c>
      <c r="AD47" s="58" t="e">
        <f>IF(MATCH(AD$2,Piv!$B$2:$B$17,0)&gt;=1,N47,NA())</f>
        <v>#N/A</v>
      </c>
      <c r="AE47" s="58" t="e">
        <f>IF(MATCH(AE$2,Piv!$B$2:$B$17,0)&gt;=1,O47,NA())</f>
        <v>#N/A</v>
      </c>
      <c r="AF47" s="58">
        <f>IF(MATCH(AF$2,Piv!$B$2:$B$17,0)&gt;=1,P47,NA())</f>
        <v>101.14074302451056</v>
      </c>
      <c r="AG47" s="31">
        <v>16049560000</v>
      </c>
      <c r="AH47" s="31">
        <v>4570.8140000000003</v>
      </c>
    </row>
    <row r="48" spans="1:34" x14ac:dyDescent="0.25">
      <c r="A48" s="59">
        <v>41316</v>
      </c>
      <c r="B48" s="57">
        <v>107.48994119467656</v>
      </c>
      <c r="C48" s="57">
        <v>112.84326151246304</v>
      </c>
      <c r="D48" s="57">
        <v>87.234042553191486</v>
      </c>
      <c r="E48" s="57">
        <v>104.8860911270983</v>
      </c>
      <c r="F48" s="57">
        <v>93.996415770609318</v>
      </c>
      <c r="G48" s="57">
        <v>105.1107325383305</v>
      </c>
      <c r="H48" s="57">
        <v>92.338072669826218</v>
      </c>
      <c r="I48" s="57">
        <v>84.192771084337352</v>
      </c>
      <c r="J48" s="57">
        <v>100.76530612244898</v>
      </c>
      <c r="K48" s="57">
        <v>111.03139013452915</v>
      </c>
      <c r="L48" s="57">
        <v>71.86363636363636</v>
      </c>
      <c r="M48" s="57">
        <v>104.85252140818268</v>
      </c>
      <c r="N48" s="57">
        <v>107.55591925804693</v>
      </c>
      <c r="O48" s="57">
        <v>148.74107478391579</v>
      </c>
      <c r="P48" s="57">
        <v>101.46446739633113</v>
      </c>
      <c r="Q48" s="59">
        <f t="shared" si="2"/>
        <v>41316</v>
      </c>
      <c r="R48" s="58">
        <f>IF(MATCH(R$2,Piv!$B$2:$B$17,0)&gt;=1,B48,NA())</f>
        <v>107.48994119467656</v>
      </c>
      <c r="S48" s="58" t="e">
        <f>IF(MATCH(S$2,Piv!$B$2:$B$17,0)&gt;=1,C48,NA())</f>
        <v>#N/A</v>
      </c>
      <c r="T48" s="58" t="e">
        <f>IF(MATCH(T$2,Piv!$B$2:$B$17,0)&gt;=1,D48,NA())</f>
        <v>#N/A</v>
      </c>
      <c r="U48" s="58">
        <f>IF(MATCH(U$2,Piv!$B$2:$B$17,0)&gt;=1,E48,NA())</f>
        <v>104.8860911270983</v>
      </c>
      <c r="V48" s="58" t="e">
        <f>IF(MATCH(V$2,Piv!$B$2:$B$17,0)&gt;=1,F48,NA())</f>
        <v>#N/A</v>
      </c>
      <c r="W48" s="58">
        <f>IF(MATCH(W$2,Piv!$B$2:$B$17,0)&gt;=1,G48,NA())</f>
        <v>105.1107325383305</v>
      </c>
      <c r="X48" s="58" t="e">
        <f>IF(MATCH(X$2,Piv!$B$2:$B$17,0)&gt;=1,H48,NA())</f>
        <v>#N/A</v>
      </c>
      <c r="Y48" s="58" t="e">
        <f>IF(MATCH(Y$2,Piv!$B$2:$B$17,0)&gt;=1,I48,NA())</f>
        <v>#N/A</v>
      </c>
      <c r="Z48" s="58">
        <f>IF(MATCH(Z$2,Piv!$B$2:$B$17,0)&gt;=1,J48,NA())</f>
        <v>100.76530612244898</v>
      </c>
      <c r="AA48" s="58" t="e">
        <f>IF(MATCH(AA$2,Piv!$B$2:$B$17,0)&gt;=1,K48,NA())</f>
        <v>#N/A</v>
      </c>
      <c r="AB48" s="58">
        <f>IF(MATCH(AB$2,Piv!$B$2:$B$17,0)&gt;=1,L48,NA())</f>
        <v>71.86363636363636</v>
      </c>
      <c r="AC48" s="58" t="e">
        <f>IF(MATCH(AC$2,Piv!$B$2:$B$17,0)&gt;=1,M48,NA())</f>
        <v>#N/A</v>
      </c>
      <c r="AD48" s="58" t="e">
        <f>IF(MATCH(AD$2,Piv!$B$2:$B$17,0)&gt;=1,N48,NA())</f>
        <v>#N/A</v>
      </c>
      <c r="AE48" s="58" t="e">
        <f>IF(MATCH(AE$2,Piv!$B$2:$B$17,0)&gt;=1,O48,NA())</f>
        <v>#N/A</v>
      </c>
      <c r="AF48" s="58">
        <f>IF(MATCH(AF$2,Piv!$B$2:$B$17,0)&gt;=1,P48,NA())</f>
        <v>101.46446739633113</v>
      </c>
      <c r="AG48" s="31">
        <v>8918814000</v>
      </c>
      <c r="AH48" s="31">
        <v>6691.5479999999998</v>
      </c>
    </row>
    <row r="49" spans="1:34" x14ac:dyDescent="0.25">
      <c r="A49" s="59">
        <v>41317</v>
      </c>
      <c r="B49" s="57">
        <v>107.39709068399877</v>
      </c>
      <c r="C49" s="57">
        <v>114.70215462610899</v>
      </c>
      <c r="D49" s="57">
        <v>89.361702127659569</v>
      </c>
      <c r="E49" s="57">
        <v>103.62709832134291</v>
      </c>
      <c r="F49" s="57">
        <v>94.444444444444443</v>
      </c>
      <c r="G49" s="57">
        <v>104.69700657094182</v>
      </c>
      <c r="H49" s="57">
        <v>91.39020537124803</v>
      </c>
      <c r="I49" s="57">
        <v>82.168674698795186</v>
      </c>
      <c r="J49" s="57">
        <v>100.76530612244898</v>
      </c>
      <c r="K49" s="57">
        <v>111.74887892376681</v>
      </c>
      <c r="L49" s="57">
        <v>73.27272727272728</v>
      </c>
      <c r="M49" s="57">
        <v>103.80589914367269</v>
      </c>
      <c r="N49" s="57">
        <v>107.9378068739771</v>
      </c>
      <c r="O49" s="57">
        <v>149.4550920706501</v>
      </c>
      <c r="P49" s="57">
        <v>102.40480961923848</v>
      </c>
      <c r="Q49" s="59">
        <f t="shared" si="2"/>
        <v>41317</v>
      </c>
      <c r="R49" s="58">
        <f>IF(MATCH(R$2,Piv!$B$2:$B$17,0)&gt;=1,B49,NA())</f>
        <v>107.39709068399877</v>
      </c>
      <c r="S49" s="58" t="e">
        <f>IF(MATCH(S$2,Piv!$B$2:$B$17,0)&gt;=1,C49,NA())</f>
        <v>#N/A</v>
      </c>
      <c r="T49" s="58" t="e">
        <f>IF(MATCH(T$2,Piv!$B$2:$B$17,0)&gt;=1,D49,NA())</f>
        <v>#N/A</v>
      </c>
      <c r="U49" s="58">
        <f>IF(MATCH(U$2,Piv!$B$2:$B$17,0)&gt;=1,E49,NA())</f>
        <v>103.62709832134291</v>
      </c>
      <c r="V49" s="58" t="e">
        <f>IF(MATCH(V$2,Piv!$B$2:$B$17,0)&gt;=1,F49,NA())</f>
        <v>#N/A</v>
      </c>
      <c r="W49" s="58">
        <f>IF(MATCH(W$2,Piv!$B$2:$B$17,0)&gt;=1,G49,NA())</f>
        <v>104.69700657094182</v>
      </c>
      <c r="X49" s="58" t="e">
        <f>IF(MATCH(X$2,Piv!$B$2:$B$17,0)&gt;=1,H49,NA())</f>
        <v>#N/A</v>
      </c>
      <c r="Y49" s="58" t="e">
        <f>IF(MATCH(Y$2,Piv!$B$2:$B$17,0)&gt;=1,I49,NA())</f>
        <v>#N/A</v>
      </c>
      <c r="Z49" s="58">
        <f>IF(MATCH(Z$2,Piv!$B$2:$B$17,0)&gt;=1,J49,NA())</f>
        <v>100.76530612244898</v>
      </c>
      <c r="AA49" s="58" t="e">
        <f>IF(MATCH(AA$2,Piv!$B$2:$B$17,0)&gt;=1,K49,NA())</f>
        <v>#N/A</v>
      </c>
      <c r="AB49" s="58">
        <f>IF(MATCH(AB$2,Piv!$B$2:$B$17,0)&gt;=1,L49,NA())</f>
        <v>73.27272727272728</v>
      </c>
      <c r="AC49" s="58" t="e">
        <f>IF(MATCH(AC$2,Piv!$B$2:$B$17,0)&gt;=1,M49,NA())</f>
        <v>#N/A</v>
      </c>
      <c r="AD49" s="58" t="e">
        <f>IF(MATCH(AD$2,Piv!$B$2:$B$17,0)&gt;=1,N49,NA())</f>
        <v>#N/A</v>
      </c>
      <c r="AE49" s="58" t="e">
        <f>IF(MATCH(AE$2,Piv!$B$2:$B$17,0)&gt;=1,O49,NA())</f>
        <v>#N/A</v>
      </c>
      <c r="AF49" s="58">
        <f>IF(MATCH(AF$2,Piv!$B$2:$B$17,0)&gt;=1,P49,NA())</f>
        <v>102.40480961923848</v>
      </c>
      <c r="AG49" s="31">
        <v>11041230000</v>
      </c>
      <c r="AH49" s="31">
        <v>2747.6889999999999</v>
      </c>
    </row>
    <row r="50" spans="1:34" x14ac:dyDescent="0.25">
      <c r="A50" s="59">
        <v>41318</v>
      </c>
      <c r="B50" s="57">
        <v>106.25193438563912</v>
      </c>
      <c r="C50" s="57">
        <v>116.56104773975495</v>
      </c>
      <c r="D50" s="57">
        <v>88.297872340425528</v>
      </c>
      <c r="E50" s="57">
        <v>105.3956834532374</v>
      </c>
      <c r="F50" s="57">
        <v>95.161290322580655</v>
      </c>
      <c r="G50" s="57">
        <v>106.74129958627402</v>
      </c>
      <c r="H50" s="57">
        <v>92.733017377567137</v>
      </c>
      <c r="I50" s="57">
        <v>72.771084337349407</v>
      </c>
      <c r="J50" s="57">
        <v>102.04081632653062</v>
      </c>
      <c r="K50" s="57">
        <v>114.52914798206277</v>
      </c>
      <c r="L50" s="57">
        <v>74.090909090909093</v>
      </c>
      <c r="M50" s="57">
        <v>106.94576593720267</v>
      </c>
      <c r="N50" s="57">
        <v>109.84724495362795</v>
      </c>
      <c r="O50" s="57">
        <v>153.9270950770387</v>
      </c>
      <c r="P50" s="57">
        <v>103.26807461075998</v>
      </c>
      <c r="Q50" s="59">
        <f t="shared" si="2"/>
        <v>41318</v>
      </c>
      <c r="R50" s="58">
        <f>IF(MATCH(R$2,Piv!$B$2:$B$17,0)&gt;=1,B50,NA())</f>
        <v>106.25193438563912</v>
      </c>
      <c r="S50" s="58" t="e">
        <f>IF(MATCH(S$2,Piv!$B$2:$B$17,0)&gt;=1,C50,NA())</f>
        <v>#N/A</v>
      </c>
      <c r="T50" s="58" t="e">
        <f>IF(MATCH(T$2,Piv!$B$2:$B$17,0)&gt;=1,D50,NA())</f>
        <v>#N/A</v>
      </c>
      <c r="U50" s="58">
        <f>IF(MATCH(U$2,Piv!$B$2:$B$17,0)&gt;=1,E50,NA())</f>
        <v>105.3956834532374</v>
      </c>
      <c r="V50" s="58" t="e">
        <f>IF(MATCH(V$2,Piv!$B$2:$B$17,0)&gt;=1,F50,NA())</f>
        <v>#N/A</v>
      </c>
      <c r="W50" s="58">
        <f>IF(MATCH(W$2,Piv!$B$2:$B$17,0)&gt;=1,G50,NA())</f>
        <v>106.74129958627402</v>
      </c>
      <c r="X50" s="58" t="e">
        <f>IF(MATCH(X$2,Piv!$B$2:$B$17,0)&gt;=1,H50,NA())</f>
        <v>#N/A</v>
      </c>
      <c r="Y50" s="58" t="e">
        <f>IF(MATCH(Y$2,Piv!$B$2:$B$17,0)&gt;=1,I50,NA())</f>
        <v>#N/A</v>
      </c>
      <c r="Z50" s="58">
        <f>IF(MATCH(Z$2,Piv!$B$2:$B$17,0)&gt;=1,J50,NA())</f>
        <v>102.04081632653062</v>
      </c>
      <c r="AA50" s="58" t="e">
        <f>IF(MATCH(AA$2,Piv!$B$2:$B$17,0)&gt;=1,K50,NA())</f>
        <v>#N/A</v>
      </c>
      <c r="AB50" s="58">
        <f>IF(MATCH(AB$2,Piv!$B$2:$B$17,0)&gt;=1,L50,NA())</f>
        <v>74.090909090909093</v>
      </c>
      <c r="AC50" s="58" t="e">
        <f>IF(MATCH(AC$2,Piv!$B$2:$B$17,0)&gt;=1,M50,NA())</f>
        <v>#N/A</v>
      </c>
      <c r="AD50" s="58" t="e">
        <f>IF(MATCH(AD$2,Piv!$B$2:$B$17,0)&gt;=1,N50,NA())</f>
        <v>#N/A</v>
      </c>
      <c r="AE50" s="58" t="e">
        <f>IF(MATCH(AE$2,Piv!$B$2:$B$17,0)&gt;=1,O50,NA())</f>
        <v>#N/A</v>
      </c>
      <c r="AF50" s="58">
        <f>IF(MATCH(AF$2,Piv!$B$2:$B$17,0)&gt;=1,P50,NA())</f>
        <v>103.26807461075998</v>
      </c>
      <c r="AG50" s="31">
        <v>23840800000</v>
      </c>
      <c r="AH50" s="31">
        <v>2395.134</v>
      </c>
    </row>
    <row r="51" spans="1:34" x14ac:dyDescent="0.25">
      <c r="A51" s="59">
        <v>41319</v>
      </c>
      <c r="B51" s="57">
        <v>103.71402042711236</v>
      </c>
      <c r="C51" s="57">
        <v>115.63160118293199</v>
      </c>
      <c r="D51" s="57">
        <v>89.361702127659569</v>
      </c>
      <c r="E51" s="57">
        <v>102.72781774580335</v>
      </c>
      <c r="F51" s="57">
        <v>91.577060931899652</v>
      </c>
      <c r="G51" s="57">
        <v>108.29885616938428</v>
      </c>
      <c r="H51" s="57">
        <v>91.62717219589257</v>
      </c>
      <c r="I51" s="57">
        <v>74.481927710843379</v>
      </c>
      <c r="J51" s="57">
        <v>99.489795918367349</v>
      </c>
      <c r="K51" s="57">
        <v>114.17040358744394</v>
      </c>
      <c r="L51" s="57">
        <v>74.590909090909079</v>
      </c>
      <c r="M51" s="57">
        <v>99.143672692673647</v>
      </c>
      <c r="N51" s="57">
        <v>109.81996726677579</v>
      </c>
      <c r="O51" s="57">
        <v>152.76211950394588</v>
      </c>
      <c r="P51" s="57">
        <v>103.08308925543395</v>
      </c>
      <c r="Q51" s="59">
        <f t="shared" si="2"/>
        <v>41319</v>
      </c>
      <c r="R51" s="58">
        <f>IF(MATCH(R$2,Piv!$B$2:$B$17,0)&gt;=1,B51,NA())</f>
        <v>103.71402042711236</v>
      </c>
      <c r="S51" s="58" t="e">
        <f>IF(MATCH(S$2,Piv!$B$2:$B$17,0)&gt;=1,C51,NA())</f>
        <v>#N/A</v>
      </c>
      <c r="T51" s="58" t="e">
        <f>IF(MATCH(T$2,Piv!$B$2:$B$17,0)&gt;=1,D51,NA())</f>
        <v>#N/A</v>
      </c>
      <c r="U51" s="58">
        <f>IF(MATCH(U$2,Piv!$B$2:$B$17,0)&gt;=1,E51,NA())</f>
        <v>102.72781774580335</v>
      </c>
      <c r="V51" s="58" t="e">
        <f>IF(MATCH(V$2,Piv!$B$2:$B$17,0)&gt;=1,F51,NA())</f>
        <v>#N/A</v>
      </c>
      <c r="W51" s="58">
        <f>IF(MATCH(W$2,Piv!$B$2:$B$17,0)&gt;=1,G51,NA())</f>
        <v>108.29885616938428</v>
      </c>
      <c r="X51" s="58" t="e">
        <f>IF(MATCH(X$2,Piv!$B$2:$B$17,0)&gt;=1,H51,NA())</f>
        <v>#N/A</v>
      </c>
      <c r="Y51" s="58" t="e">
        <f>IF(MATCH(Y$2,Piv!$B$2:$B$17,0)&gt;=1,I51,NA())</f>
        <v>#N/A</v>
      </c>
      <c r="Z51" s="58">
        <f>IF(MATCH(Z$2,Piv!$B$2:$B$17,0)&gt;=1,J51,NA())</f>
        <v>99.489795918367349</v>
      </c>
      <c r="AA51" s="58" t="e">
        <f>IF(MATCH(AA$2,Piv!$B$2:$B$17,0)&gt;=1,K51,NA())</f>
        <v>#N/A</v>
      </c>
      <c r="AB51" s="58">
        <f>IF(MATCH(AB$2,Piv!$B$2:$B$17,0)&gt;=1,L51,NA())</f>
        <v>74.590909090909079</v>
      </c>
      <c r="AC51" s="58" t="e">
        <f>IF(MATCH(AC$2,Piv!$B$2:$B$17,0)&gt;=1,M51,NA())</f>
        <v>#N/A</v>
      </c>
      <c r="AD51" s="58" t="e">
        <f>IF(MATCH(AD$2,Piv!$B$2:$B$17,0)&gt;=1,N51,NA())</f>
        <v>#N/A</v>
      </c>
      <c r="AE51" s="58" t="e">
        <f>IF(MATCH(AE$2,Piv!$B$2:$B$17,0)&gt;=1,O51,NA())</f>
        <v>#N/A</v>
      </c>
      <c r="AF51" s="58">
        <f>IF(MATCH(AF$2,Piv!$B$2:$B$17,0)&gt;=1,P51,NA())</f>
        <v>103.08308925543395</v>
      </c>
      <c r="AG51" s="31">
        <v>27948570000</v>
      </c>
      <c r="AH51" s="31">
        <v>1544.134</v>
      </c>
    </row>
    <row r="52" spans="1:34" x14ac:dyDescent="0.25">
      <c r="A52" s="59">
        <v>41320</v>
      </c>
      <c r="B52" s="57">
        <v>103.86877127824204</v>
      </c>
      <c r="C52" s="57">
        <v>116.30756231516688</v>
      </c>
      <c r="D52" s="57">
        <v>90.425531914893611</v>
      </c>
      <c r="E52" s="57">
        <v>97.841726618705025</v>
      </c>
      <c r="F52" s="57">
        <v>89.381720430107521</v>
      </c>
      <c r="G52" s="57">
        <v>108.54222438549526</v>
      </c>
      <c r="H52" s="57">
        <v>88.151658767772517</v>
      </c>
      <c r="I52" s="57">
        <v>71.084337349397586</v>
      </c>
      <c r="J52" s="57">
        <v>100.51020408163265</v>
      </c>
      <c r="K52" s="57">
        <v>114.08071748878923</v>
      </c>
      <c r="L52" s="57">
        <v>76.363636363636374</v>
      </c>
      <c r="M52" s="57">
        <v>97.621313035204565</v>
      </c>
      <c r="N52" s="57">
        <v>111.23840698308784</v>
      </c>
      <c r="O52" s="57">
        <v>151.33408493047725</v>
      </c>
      <c r="P52" s="57">
        <v>102.99059657777092</v>
      </c>
      <c r="Q52" s="59">
        <f t="shared" si="2"/>
        <v>41320</v>
      </c>
      <c r="R52" s="58">
        <f>IF(MATCH(R$2,Piv!$B$2:$B$17,0)&gt;=1,B52,NA())</f>
        <v>103.86877127824204</v>
      </c>
      <c r="S52" s="58" t="e">
        <f>IF(MATCH(S$2,Piv!$B$2:$B$17,0)&gt;=1,C52,NA())</f>
        <v>#N/A</v>
      </c>
      <c r="T52" s="58" t="e">
        <f>IF(MATCH(T$2,Piv!$B$2:$B$17,0)&gt;=1,D52,NA())</f>
        <v>#N/A</v>
      </c>
      <c r="U52" s="58">
        <f>IF(MATCH(U$2,Piv!$B$2:$B$17,0)&gt;=1,E52,NA())</f>
        <v>97.841726618705025</v>
      </c>
      <c r="V52" s="58" t="e">
        <f>IF(MATCH(V$2,Piv!$B$2:$B$17,0)&gt;=1,F52,NA())</f>
        <v>#N/A</v>
      </c>
      <c r="W52" s="58">
        <f>IF(MATCH(W$2,Piv!$B$2:$B$17,0)&gt;=1,G52,NA())</f>
        <v>108.54222438549526</v>
      </c>
      <c r="X52" s="58" t="e">
        <f>IF(MATCH(X$2,Piv!$B$2:$B$17,0)&gt;=1,H52,NA())</f>
        <v>#N/A</v>
      </c>
      <c r="Y52" s="58" t="e">
        <f>IF(MATCH(Y$2,Piv!$B$2:$B$17,0)&gt;=1,I52,NA())</f>
        <v>#N/A</v>
      </c>
      <c r="Z52" s="58">
        <f>IF(MATCH(Z$2,Piv!$B$2:$B$17,0)&gt;=1,J52,NA())</f>
        <v>100.51020408163265</v>
      </c>
      <c r="AA52" s="58" t="e">
        <f>IF(MATCH(AA$2,Piv!$B$2:$B$17,0)&gt;=1,K52,NA())</f>
        <v>#N/A</v>
      </c>
      <c r="AB52" s="58">
        <f>IF(MATCH(AB$2,Piv!$B$2:$B$17,0)&gt;=1,L52,NA())</f>
        <v>76.363636363636374</v>
      </c>
      <c r="AC52" s="58" t="e">
        <f>IF(MATCH(AC$2,Piv!$B$2:$B$17,0)&gt;=1,M52,NA())</f>
        <v>#N/A</v>
      </c>
      <c r="AD52" s="58" t="e">
        <f>IF(MATCH(AD$2,Piv!$B$2:$B$17,0)&gt;=1,N52,NA())</f>
        <v>#N/A</v>
      </c>
      <c r="AE52" s="58" t="e">
        <f>IF(MATCH(AE$2,Piv!$B$2:$B$17,0)&gt;=1,O52,NA())</f>
        <v>#N/A</v>
      </c>
      <c r="AF52" s="58">
        <f>IF(MATCH(AF$2,Piv!$B$2:$B$17,0)&gt;=1,P52,NA())</f>
        <v>102.99059657777092</v>
      </c>
      <c r="AG52" s="31">
        <v>19799780000</v>
      </c>
      <c r="AH52" s="31">
        <v>2852.598</v>
      </c>
    </row>
    <row r="53" spans="1:34" x14ac:dyDescent="0.25">
      <c r="A53" s="59">
        <v>41323</v>
      </c>
      <c r="B53" s="57">
        <v>103.24976787372331</v>
      </c>
      <c r="C53" s="57">
        <v>115.84283903675538</v>
      </c>
      <c r="D53" s="57">
        <v>90.425531914893611</v>
      </c>
      <c r="E53" s="57">
        <v>96.852517985611513</v>
      </c>
      <c r="F53" s="57">
        <v>89.516129032258064</v>
      </c>
      <c r="G53" s="57">
        <v>108.0311511316622</v>
      </c>
      <c r="H53" s="57">
        <v>87.598736176935233</v>
      </c>
      <c r="I53" s="57">
        <v>68.192771084337352</v>
      </c>
      <c r="J53" s="57">
        <v>101.53061224489797</v>
      </c>
      <c r="K53" s="57">
        <v>114.17040358744394</v>
      </c>
      <c r="L53" s="57">
        <v>77.63636363636364</v>
      </c>
      <c r="M53" s="57">
        <v>96.098953377735484</v>
      </c>
      <c r="N53" s="57">
        <v>108.18330605564648</v>
      </c>
      <c r="O53" s="57">
        <v>146.67418263810598</v>
      </c>
      <c r="P53" s="57">
        <v>102.97518113149376</v>
      </c>
      <c r="Q53" s="59">
        <f t="shared" si="2"/>
        <v>41323</v>
      </c>
      <c r="R53" s="58">
        <f>IF(MATCH(R$2,Piv!$B$2:$B$17,0)&gt;=1,B53,NA())</f>
        <v>103.24976787372331</v>
      </c>
      <c r="S53" s="58" t="e">
        <f>IF(MATCH(S$2,Piv!$B$2:$B$17,0)&gt;=1,C53,NA())</f>
        <v>#N/A</v>
      </c>
      <c r="T53" s="58" t="e">
        <f>IF(MATCH(T$2,Piv!$B$2:$B$17,0)&gt;=1,D53,NA())</f>
        <v>#N/A</v>
      </c>
      <c r="U53" s="58">
        <f>IF(MATCH(U$2,Piv!$B$2:$B$17,0)&gt;=1,E53,NA())</f>
        <v>96.852517985611513</v>
      </c>
      <c r="V53" s="58" t="e">
        <f>IF(MATCH(V$2,Piv!$B$2:$B$17,0)&gt;=1,F53,NA())</f>
        <v>#N/A</v>
      </c>
      <c r="W53" s="58">
        <f>IF(MATCH(W$2,Piv!$B$2:$B$17,0)&gt;=1,G53,NA())</f>
        <v>108.0311511316622</v>
      </c>
      <c r="X53" s="58" t="e">
        <f>IF(MATCH(X$2,Piv!$B$2:$B$17,0)&gt;=1,H53,NA())</f>
        <v>#N/A</v>
      </c>
      <c r="Y53" s="58" t="e">
        <f>IF(MATCH(Y$2,Piv!$B$2:$B$17,0)&gt;=1,I53,NA())</f>
        <v>#N/A</v>
      </c>
      <c r="Z53" s="58">
        <f>IF(MATCH(Z$2,Piv!$B$2:$B$17,0)&gt;=1,J53,NA())</f>
        <v>101.53061224489797</v>
      </c>
      <c r="AA53" s="58" t="e">
        <f>IF(MATCH(AA$2,Piv!$B$2:$B$17,0)&gt;=1,K53,NA())</f>
        <v>#N/A</v>
      </c>
      <c r="AB53" s="58">
        <f>IF(MATCH(AB$2,Piv!$B$2:$B$17,0)&gt;=1,L53,NA())</f>
        <v>77.63636363636364</v>
      </c>
      <c r="AC53" s="58" t="e">
        <f>IF(MATCH(AC$2,Piv!$B$2:$B$17,0)&gt;=1,M53,NA())</f>
        <v>#N/A</v>
      </c>
      <c r="AD53" s="58" t="e">
        <f>IF(MATCH(AD$2,Piv!$B$2:$B$17,0)&gt;=1,N53,NA())</f>
        <v>#N/A</v>
      </c>
      <c r="AE53" s="58" t="e">
        <f>IF(MATCH(AE$2,Piv!$B$2:$B$17,0)&gt;=1,O53,NA())</f>
        <v>#N/A</v>
      </c>
      <c r="AF53" s="58">
        <f>IF(MATCH(AF$2,Piv!$B$2:$B$17,0)&gt;=1,P53,NA())</f>
        <v>102.97518113149376</v>
      </c>
      <c r="AG53" s="31">
        <v>6892405000</v>
      </c>
      <c r="AH53" s="31">
        <v>1136.8510000000001</v>
      </c>
    </row>
    <row r="54" spans="1:34" x14ac:dyDescent="0.25">
      <c r="A54" s="59">
        <v>41324</v>
      </c>
      <c r="B54" s="57">
        <v>101.20705663881151</v>
      </c>
      <c r="C54" s="57">
        <v>116.98352344740177</v>
      </c>
      <c r="D54" s="57">
        <v>88.297872340425528</v>
      </c>
      <c r="E54" s="57">
        <v>95.833333333333329</v>
      </c>
      <c r="F54" s="57">
        <v>90.232974910394276</v>
      </c>
      <c r="G54" s="57">
        <v>108.83426624482841</v>
      </c>
      <c r="H54" s="57">
        <v>87.677725118483409</v>
      </c>
      <c r="I54" s="57">
        <v>67.349397590361448</v>
      </c>
      <c r="J54" s="57">
        <v>101.53061224489797</v>
      </c>
      <c r="K54" s="57">
        <v>115.69506726457399</v>
      </c>
      <c r="L54" s="57">
        <v>77.954545454545453</v>
      </c>
      <c r="M54" s="57">
        <v>97.811607992388204</v>
      </c>
      <c r="N54" s="57">
        <v>108.86524822695036</v>
      </c>
      <c r="O54" s="57">
        <v>145.80984592258548</v>
      </c>
      <c r="P54" s="57">
        <v>104.51672575921074</v>
      </c>
      <c r="Q54" s="59">
        <f t="shared" si="2"/>
        <v>41324</v>
      </c>
      <c r="R54" s="58">
        <f>IF(MATCH(R$2,Piv!$B$2:$B$17,0)&gt;=1,B54,NA())</f>
        <v>101.20705663881151</v>
      </c>
      <c r="S54" s="58" t="e">
        <f>IF(MATCH(S$2,Piv!$B$2:$B$17,0)&gt;=1,C54,NA())</f>
        <v>#N/A</v>
      </c>
      <c r="T54" s="58" t="e">
        <f>IF(MATCH(T$2,Piv!$B$2:$B$17,0)&gt;=1,D54,NA())</f>
        <v>#N/A</v>
      </c>
      <c r="U54" s="58">
        <f>IF(MATCH(U$2,Piv!$B$2:$B$17,0)&gt;=1,E54,NA())</f>
        <v>95.833333333333329</v>
      </c>
      <c r="V54" s="58" t="e">
        <f>IF(MATCH(V$2,Piv!$B$2:$B$17,0)&gt;=1,F54,NA())</f>
        <v>#N/A</v>
      </c>
      <c r="W54" s="58">
        <f>IF(MATCH(W$2,Piv!$B$2:$B$17,0)&gt;=1,G54,NA())</f>
        <v>108.83426624482841</v>
      </c>
      <c r="X54" s="58" t="e">
        <f>IF(MATCH(X$2,Piv!$B$2:$B$17,0)&gt;=1,H54,NA())</f>
        <v>#N/A</v>
      </c>
      <c r="Y54" s="58" t="e">
        <f>IF(MATCH(Y$2,Piv!$B$2:$B$17,0)&gt;=1,I54,NA())</f>
        <v>#N/A</v>
      </c>
      <c r="Z54" s="58">
        <f>IF(MATCH(Z$2,Piv!$B$2:$B$17,0)&gt;=1,J54,NA())</f>
        <v>101.53061224489797</v>
      </c>
      <c r="AA54" s="58" t="e">
        <f>IF(MATCH(AA$2,Piv!$B$2:$B$17,0)&gt;=1,K54,NA())</f>
        <v>#N/A</v>
      </c>
      <c r="AB54" s="58">
        <f>IF(MATCH(AB$2,Piv!$B$2:$B$17,0)&gt;=1,L54,NA())</f>
        <v>77.954545454545453</v>
      </c>
      <c r="AC54" s="58" t="e">
        <f>IF(MATCH(AC$2,Piv!$B$2:$B$17,0)&gt;=1,M54,NA())</f>
        <v>#N/A</v>
      </c>
      <c r="AD54" s="58" t="e">
        <f>IF(MATCH(AD$2,Piv!$B$2:$B$17,0)&gt;=1,N54,NA())</f>
        <v>#N/A</v>
      </c>
      <c r="AE54" s="58" t="e">
        <f>IF(MATCH(AE$2,Piv!$B$2:$B$17,0)&gt;=1,O54,NA())</f>
        <v>#N/A</v>
      </c>
      <c r="AF54" s="58">
        <f>IF(MATCH(AF$2,Piv!$B$2:$B$17,0)&gt;=1,P54,NA())</f>
        <v>104.51672575921074</v>
      </c>
      <c r="AG54" s="31">
        <v>30412730000</v>
      </c>
      <c r="AH54" s="31">
        <v>1987.2339999999999</v>
      </c>
    </row>
    <row r="55" spans="1:34" x14ac:dyDescent="0.25">
      <c r="A55" s="59">
        <v>41325</v>
      </c>
      <c r="B55" s="57">
        <v>100.58805323429279</v>
      </c>
      <c r="C55" s="57">
        <v>118.7156738487537</v>
      </c>
      <c r="D55" s="57">
        <v>88.297872340425528</v>
      </c>
      <c r="E55" s="57">
        <v>91.966426858513188</v>
      </c>
      <c r="F55" s="57">
        <v>86.693548387096769</v>
      </c>
      <c r="G55" s="57">
        <v>106.27889997566318</v>
      </c>
      <c r="H55" s="57">
        <v>87.045813586097935</v>
      </c>
      <c r="I55" s="57">
        <v>67.421686746987959</v>
      </c>
      <c r="J55" s="57">
        <v>102.80612244897959</v>
      </c>
      <c r="K55" s="57">
        <v>115.7847533632287</v>
      </c>
      <c r="L55" s="57">
        <v>79.045454545454547</v>
      </c>
      <c r="M55" s="57">
        <v>98.477640342530918</v>
      </c>
      <c r="N55" s="57">
        <v>106.43753409710857</v>
      </c>
      <c r="O55" s="57">
        <v>141.82638105975195</v>
      </c>
      <c r="P55" s="57">
        <v>107.10652073377524</v>
      </c>
      <c r="Q55" s="59">
        <f t="shared" si="2"/>
        <v>41325</v>
      </c>
      <c r="R55" s="58">
        <f>IF(MATCH(R$2,Piv!$B$2:$B$17,0)&gt;=1,B55,NA())</f>
        <v>100.58805323429279</v>
      </c>
      <c r="S55" s="58" t="e">
        <f>IF(MATCH(S$2,Piv!$B$2:$B$17,0)&gt;=1,C55,NA())</f>
        <v>#N/A</v>
      </c>
      <c r="T55" s="58" t="e">
        <f>IF(MATCH(T$2,Piv!$B$2:$B$17,0)&gt;=1,D55,NA())</f>
        <v>#N/A</v>
      </c>
      <c r="U55" s="58">
        <f>IF(MATCH(U$2,Piv!$B$2:$B$17,0)&gt;=1,E55,NA())</f>
        <v>91.966426858513188</v>
      </c>
      <c r="V55" s="58" t="e">
        <f>IF(MATCH(V$2,Piv!$B$2:$B$17,0)&gt;=1,F55,NA())</f>
        <v>#N/A</v>
      </c>
      <c r="W55" s="58">
        <f>IF(MATCH(W$2,Piv!$B$2:$B$17,0)&gt;=1,G55,NA())</f>
        <v>106.27889997566318</v>
      </c>
      <c r="X55" s="58" t="e">
        <f>IF(MATCH(X$2,Piv!$B$2:$B$17,0)&gt;=1,H55,NA())</f>
        <v>#N/A</v>
      </c>
      <c r="Y55" s="58" t="e">
        <f>IF(MATCH(Y$2,Piv!$B$2:$B$17,0)&gt;=1,I55,NA())</f>
        <v>#N/A</v>
      </c>
      <c r="Z55" s="58">
        <f>IF(MATCH(Z$2,Piv!$B$2:$B$17,0)&gt;=1,J55,NA())</f>
        <v>102.80612244897959</v>
      </c>
      <c r="AA55" s="58" t="e">
        <f>IF(MATCH(AA$2,Piv!$B$2:$B$17,0)&gt;=1,K55,NA())</f>
        <v>#N/A</v>
      </c>
      <c r="AB55" s="58">
        <f>IF(MATCH(AB$2,Piv!$B$2:$B$17,0)&gt;=1,L55,NA())</f>
        <v>79.045454545454547</v>
      </c>
      <c r="AC55" s="58" t="e">
        <f>IF(MATCH(AC$2,Piv!$B$2:$B$17,0)&gt;=1,M55,NA())</f>
        <v>#N/A</v>
      </c>
      <c r="AD55" s="58" t="e">
        <f>IF(MATCH(AD$2,Piv!$B$2:$B$17,0)&gt;=1,N55,NA())</f>
        <v>#N/A</v>
      </c>
      <c r="AE55" s="58" t="e">
        <f>IF(MATCH(AE$2,Piv!$B$2:$B$17,0)&gt;=1,O55,NA())</f>
        <v>#N/A</v>
      </c>
      <c r="AF55" s="58">
        <f>IF(MATCH(AF$2,Piv!$B$2:$B$17,0)&gt;=1,P55,NA())</f>
        <v>107.10652073377524</v>
      </c>
      <c r="AG55" s="31">
        <v>17443360000</v>
      </c>
      <c r="AH55" s="31">
        <v>3164.6390000000001</v>
      </c>
    </row>
    <row r="56" spans="1:34" x14ac:dyDescent="0.25">
      <c r="A56" s="59">
        <v>41326</v>
      </c>
      <c r="B56" s="57">
        <v>99.040544722995975</v>
      </c>
      <c r="C56" s="57">
        <v>115.75834389522603</v>
      </c>
      <c r="D56" s="57">
        <v>88.319148936170194</v>
      </c>
      <c r="E56" s="57">
        <v>91.576738609112709</v>
      </c>
      <c r="F56" s="57">
        <v>84.767025089605724</v>
      </c>
      <c r="G56" s="57">
        <v>102.06862983694329</v>
      </c>
      <c r="H56" s="57">
        <v>86.097946287519747</v>
      </c>
      <c r="I56" s="57">
        <v>65.060240963855421</v>
      </c>
      <c r="J56" s="57">
        <v>101.53061224489797</v>
      </c>
      <c r="K56" s="57">
        <v>113.36322869955157</v>
      </c>
      <c r="L56" s="57">
        <v>77.545454545454547</v>
      </c>
      <c r="M56" s="57">
        <v>98.192197906755467</v>
      </c>
      <c r="N56" s="57">
        <v>104.90998363338788</v>
      </c>
      <c r="O56" s="57">
        <v>137.91807591131152</v>
      </c>
      <c r="P56" s="57">
        <v>106.02743949437337</v>
      </c>
      <c r="Q56" s="59">
        <f t="shared" si="2"/>
        <v>41326</v>
      </c>
      <c r="R56" s="58">
        <f>IF(MATCH(R$2,Piv!$B$2:$B$17,0)&gt;=1,B56,NA())</f>
        <v>99.040544722995975</v>
      </c>
      <c r="S56" s="58" t="e">
        <f>IF(MATCH(S$2,Piv!$B$2:$B$17,0)&gt;=1,C56,NA())</f>
        <v>#N/A</v>
      </c>
      <c r="T56" s="58" t="e">
        <f>IF(MATCH(T$2,Piv!$B$2:$B$17,0)&gt;=1,D56,NA())</f>
        <v>#N/A</v>
      </c>
      <c r="U56" s="58">
        <f>IF(MATCH(U$2,Piv!$B$2:$B$17,0)&gt;=1,E56,NA())</f>
        <v>91.576738609112709</v>
      </c>
      <c r="V56" s="58" t="e">
        <f>IF(MATCH(V$2,Piv!$B$2:$B$17,0)&gt;=1,F56,NA())</f>
        <v>#N/A</v>
      </c>
      <c r="W56" s="58">
        <f>IF(MATCH(W$2,Piv!$B$2:$B$17,0)&gt;=1,G56,NA())</f>
        <v>102.06862983694329</v>
      </c>
      <c r="X56" s="58" t="e">
        <f>IF(MATCH(X$2,Piv!$B$2:$B$17,0)&gt;=1,H56,NA())</f>
        <v>#N/A</v>
      </c>
      <c r="Y56" s="58" t="e">
        <f>IF(MATCH(Y$2,Piv!$B$2:$B$17,0)&gt;=1,I56,NA())</f>
        <v>#N/A</v>
      </c>
      <c r="Z56" s="58">
        <f>IF(MATCH(Z$2,Piv!$B$2:$B$17,0)&gt;=1,J56,NA())</f>
        <v>101.53061224489797</v>
      </c>
      <c r="AA56" s="58" t="e">
        <f>IF(MATCH(AA$2,Piv!$B$2:$B$17,0)&gt;=1,K56,NA())</f>
        <v>#N/A</v>
      </c>
      <c r="AB56" s="58">
        <f>IF(MATCH(AB$2,Piv!$B$2:$B$17,0)&gt;=1,L56,NA())</f>
        <v>77.545454545454547</v>
      </c>
      <c r="AC56" s="58" t="e">
        <f>IF(MATCH(AC$2,Piv!$B$2:$B$17,0)&gt;=1,M56,NA())</f>
        <v>#N/A</v>
      </c>
      <c r="AD56" s="58" t="e">
        <f>IF(MATCH(AD$2,Piv!$B$2:$B$17,0)&gt;=1,N56,NA())</f>
        <v>#N/A</v>
      </c>
      <c r="AE56" s="58" t="e">
        <f>IF(MATCH(AE$2,Piv!$B$2:$B$17,0)&gt;=1,O56,NA())</f>
        <v>#N/A</v>
      </c>
      <c r="AF56" s="58">
        <f>IF(MATCH(AF$2,Piv!$B$2:$B$17,0)&gt;=1,P56,NA())</f>
        <v>106.02743949437337</v>
      </c>
      <c r="AG56" s="31">
        <v>19936960000</v>
      </c>
      <c r="AH56" s="31">
        <v>6064.1350000000002</v>
      </c>
    </row>
    <row r="57" spans="1:34" x14ac:dyDescent="0.25">
      <c r="A57" s="59">
        <v>41327</v>
      </c>
      <c r="B57" s="57">
        <v>100.92850510677809</v>
      </c>
      <c r="C57" s="57">
        <v>117.06801858893114</v>
      </c>
      <c r="D57" s="57">
        <v>87.234042553191486</v>
      </c>
      <c r="E57" s="57">
        <v>90.22781774580335</v>
      </c>
      <c r="F57" s="57">
        <v>88.037634408602145</v>
      </c>
      <c r="G57" s="57">
        <v>101.92260890727671</v>
      </c>
      <c r="H57" s="57">
        <v>85.150078988941544</v>
      </c>
      <c r="I57" s="57">
        <v>64.578313253012041</v>
      </c>
      <c r="J57" s="57">
        <v>102.23214285714286</v>
      </c>
      <c r="K57" s="57">
        <v>113.09417040358744</v>
      </c>
      <c r="L57" s="57">
        <v>78.13636363636364</v>
      </c>
      <c r="M57" s="57">
        <v>99.619410085632737</v>
      </c>
      <c r="N57" s="57">
        <v>105.94653573376978</v>
      </c>
      <c r="O57" s="57">
        <v>137.05373919579105</v>
      </c>
      <c r="P57" s="57">
        <v>106.45907199013411</v>
      </c>
      <c r="Q57" s="59">
        <f t="shared" si="2"/>
        <v>41327</v>
      </c>
      <c r="R57" s="58">
        <f>IF(MATCH(R$2,Piv!$B$2:$B$17,0)&gt;=1,B57,NA())</f>
        <v>100.92850510677809</v>
      </c>
      <c r="S57" s="58" t="e">
        <f>IF(MATCH(S$2,Piv!$B$2:$B$17,0)&gt;=1,C57,NA())</f>
        <v>#N/A</v>
      </c>
      <c r="T57" s="58" t="e">
        <f>IF(MATCH(T$2,Piv!$B$2:$B$17,0)&gt;=1,D57,NA())</f>
        <v>#N/A</v>
      </c>
      <c r="U57" s="58">
        <f>IF(MATCH(U$2,Piv!$B$2:$B$17,0)&gt;=1,E57,NA())</f>
        <v>90.22781774580335</v>
      </c>
      <c r="V57" s="58" t="e">
        <f>IF(MATCH(V$2,Piv!$B$2:$B$17,0)&gt;=1,F57,NA())</f>
        <v>#N/A</v>
      </c>
      <c r="W57" s="58">
        <f>IF(MATCH(W$2,Piv!$B$2:$B$17,0)&gt;=1,G57,NA())</f>
        <v>101.92260890727671</v>
      </c>
      <c r="X57" s="58" t="e">
        <f>IF(MATCH(X$2,Piv!$B$2:$B$17,0)&gt;=1,H57,NA())</f>
        <v>#N/A</v>
      </c>
      <c r="Y57" s="58" t="e">
        <f>IF(MATCH(Y$2,Piv!$B$2:$B$17,0)&gt;=1,I57,NA())</f>
        <v>#N/A</v>
      </c>
      <c r="Z57" s="58">
        <f>IF(MATCH(Z$2,Piv!$B$2:$B$17,0)&gt;=1,J57,NA())</f>
        <v>102.23214285714286</v>
      </c>
      <c r="AA57" s="58" t="e">
        <f>IF(MATCH(AA$2,Piv!$B$2:$B$17,0)&gt;=1,K57,NA())</f>
        <v>#N/A</v>
      </c>
      <c r="AB57" s="58">
        <f>IF(MATCH(AB$2,Piv!$B$2:$B$17,0)&gt;=1,L57,NA())</f>
        <v>78.13636363636364</v>
      </c>
      <c r="AC57" s="58" t="e">
        <f>IF(MATCH(AC$2,Piv!$B$2:$B$17,0)&gt;=1,M57,NA())</f>
        <v>#N/A</v>
      </c>
      <c r="AD57" s="58" t="e">
        <f>IF(MATCH(AD$2,Piv!$B$2:$B$17,0)&gt;=1,N57,NA())</f>
        <v>#N/A</v>
      </c>
      <c r="AE57" s="58" t="e">
        <f>IF(MATCH(AE$2,Piv!$B$2:$B$17,0)&gt;=1,O57,NA())</f>
        <v>#N/A</v>
      </c>
      <c r="AF57" s="58">
        <f>IF(MATCH(AF$2,Piv!$B$2:$B$17,0)&gt;=1,P57,NA())</f>
        <v>106.45907199013411</v>
      </c>
      <c r="AG57" s="31">
        <v>17327770000</v>
      </c>
      <c r="AH57" s="31">
        <v>2210.3969999999999</v>
      </c>
    </row>
    <row r="58" spans="1:34" x14ac:dyDescent="0.25">
      <c r="A58" s="59">
        <v>41330</v>
      </c>
      <c r="B58" s="57">
        <v>101.57845868152273</v>
      </c>
      <c r="C58" s="57">
        <v>114.78664976763837</v>
      </c>
      <c r="D58" s="57">
        <v>88.297872340425528</v>
      </c>
      <c r="E58" s="57">
        <v>94.004796163069543</v>
      </c>
      <c r="F58" s="57">
        <v>89.964157706093189</v>
      </c>
      <c r="G58" s="57">
        <v>103.35848138233146</v>
      </c>
      <c r="H58" s="57">
        <v>86.492890995260666</v>
      </c>
      <c r="I58" s="57">
        <v>64.819277108433738</v>
      </c>
      <c r="J58" s="57">
        <v>103.31632653061224</v>
      </c>
      <c r="K58" s="57">
        <v>113.27354260089686</v>
      </c>
      <c r="L58" s="57">
        <v>76.545454545454547</v>
      </c>
      <c r="M58" s="57">
        <v>99.52426260704091</v>
      </c>
      <c r="N58" s="57">
        <v>108.10147299509001</v>
      </c>
      <c r="O58" s="57">
        <v>137.5422773393461</v>
      </c>
      <c r="P58" s="57">
        <v>105.67288422999846</v>
      </c>
      <c r="Q58" s="59">
        <f t="shared" si="2"/>
        <v>41330</v>
      </c>
      <c r="R58" s="58">
        <f>IF(MATCH(R$2,Piv!$B$2:$B$17,0)&gt;=1,B58,NA())</f>
        <v>101.57845868152273</v>
      </c>
      <c r="S58" s="58" t="e">
        <f>IF(MATCH(S$2,Piv!$B$2:$B$17,0)&gt;=1,C58,NA())</f>
        <v>#N/A</v>
      </c>
      <c r="T58" s="58" t="e">
        <f>IF(MATCH(T$2,Piv!$B$2:$B$17,0)&gt;=1,D58,NA())</f>
        <v>#N/A</v>
      </c>
      <c r="U58" s="58">
        <f>IF(MATCH(U$2,Piv!$B$2:$B$17,0)&gt;=1,E58,NA())</f>
        <v>94.004796163069543</v>
      </c>
      <c r="V58" s="58" t="e">
        <f>IF(MATCH(V$2,Piv!$B$2:$B$17,0)&gt;=1,F58,NA())</f>
        <v>#N/A</v>
      </c>
      <c r="W58" s="58">
        <f>IF(MATCH(W$2,Piv!$B$2:$B$17,0)&gt;=1,G58,NA())</f>
        <v>103.35848138233146</v>
      </c>
      <c r="X58" s="58" t="e">
        <f>IF(MATCH(X$2,Piv!$B$2:$B$17,0)&gt;=1,H58,NA())</f>
        <v>#N/A</v>
      </c>
      <c r="Y58" s="58" t="e">
        <f>IF(MATCH(Y$2,Piv!$B$2:$B$17,0)&gt;=1,I58,NA())</f>
        <v>#N/A</v>
      </c>
      <c r="Z58" s="58">
        <f>IF(MATCH(Z$2,Piv!$B$2:$B$17,0)&gt;=1,J58,NA())</f>
        <v>103.31632653061224</v>
      </c>
      <c r="AA58" s="58" t="e">
        <f>IF(MATCH(AA$2,Piv!$B$2:$B$17,0)&gt;=1,K58,NA())</f>
        <v>#N/A</v>
      </c>
      <c r="AB58" s="58">
        <f>IF(MATCH(AB$2,Piv!$B$2:$B$17,0)&gt;=1,L58,NA())</f>
        <v>76.545454545454547</v>
      </c>
      <c r="AC58" s="58" t="e">
        <f>IF(MATCH(AC$2,Piv!$B$2:$B$17,0)&gt;=1,M58,NA())</f>
        <v>#N/A</v>
      </c>
      <c r="AD58" s="58" t="e">
        <f>IF(MATCH(AD$2,Piv!$B$2:$B$17,0)&gt;=1,N58,NA())</f>
        <v>#N/A</v>
      </c>
      <c r="AE58" s="58" t="e">
        <f>IF(MATCH(AE$2,Piv!$B$2:$B$17,0)&gt;=1,O58,NA())</f>
        <v>#N/A</v>
      </c>
      <c r="AF58" s="58">
        <f>IF(MATCH(AF$2,Piv!$B$2:$B$17,0)&gt;=1,P58,NA())</f>
        <v>105.67288422999846</v>
      </c>
      <c r="AG58" s="31">
        <v>15448940000</v>
      </c>
      <c r="AH58" s="31">
        <v>2958.663</v>
      </c>
    </row>
    <row r="59" spans="1:34" x14ac:dyDescent="0.25">
      <c r="A59" s="59">
        <v>41331</v>
      </c>
      <c r="B59" s="57">
        <v>100.21665119158155</v>
      </c>
      <c r="C59" s="57">
        <v>112.58977608787495</v>
      </c>
      <c r="D59" s="57">
        <v>88.297872340425528</v>
      </c>
      <c r="E59" s="57">
        <v>92.386091127098311</v>
      </c>
      <c r="F59" s="57">
        <v>89.471326164874554</v>
      </c>
      <c r="G59" s="57">
        <v>101.38719883183256</v>
      </c>
      <c r="H59" s="57">
        <v>88.704581358609786</v>
      </c>
      <c r="I59" s="57">
        <v>64.891566265060234</v>
      </c>
      <c r="J59" s="57">
        <v>101.40306122448979</v>
      </c>
      <c r="K59" s="57">
        <v>111.74887892376681</v>
      </c>
      <c r="L59" s="57">
        <v>75</v>
      </c>
      <c r="M59" s="57">
        <v>98.667935299714557</v>
      </c>
      <c r="N59" s="57">
        <v>105.75559192580468</v>
      </c>
      <c r="O59" s="57">
        <v>133.85945133408492</v>
      </c>
      <c r="P59" s="57">
        <v>105.5033143209496</v>
      </c>
      <c r="Q59" s="59">
        <f t="shared" si="2"/>
        <v>41331</v>
      </c>
      <c r="R59" s="58">
        <f>IF(MATCH(R$2,Piv!$B$2:$B$17,0)&gt;=1,B59,NA())</f>
        <v>100.21665119158155</v>
      </c>
      <c r="S59" s="58" t="e">
        <f>IF(MATCH(S$2,Piv!$B$2:$B$17,0)&gt;=1,C59,NA())</f>
        <v>#N/A</v>
      </c>
      <c r="T59" s="58" t="e">
        <f>IF(MATCH(T$2,Piv!$B$2:$B$17,0)&gt;=1,D59,NA())</f>
        <v>#N/A</v>
      </c>
      <c r="U59" s="58">
        <f>IF(MATCH(U$2,Piv!$B$2:$B$17,0)&gt;=1,E59,NA())</f>
        <v>92.386091127098311</v>
      </c>
      <c r="V59" s="58" t="e">
        <f>IF(MATCH(V$2,Piv!$B$2:$B$17,0)&gt;=1,F59,NA())</f>
        <v>#N/A</v>
      </c>
      <c r="W59" s="58">
        <f>IF(MATCH(W$2,Piv!$B$2:$B$17,0)&gt;=1,G59,NA())</f>
        <v>101.38719883183256</v>
      </c>
      <c r="X59" s="58" t="e">
        <f>IF(MATCH(X$2,Piv!$B$2:$B$17,0)&gt;=1,H59,NA())</f>
        <v>#N/A</v>
      </c>
      <c r="Y59" s="58" t="e">
        <f>IF(MATCH(Y$2,Piv!$B$2:$B$17,0)&gt;=1,I59,NA())</f>
        <v>#N/A</v>
      </c>
      <c r="Z59" s="58">
        <f>IF(MATCH(Z$2,Piv!$B$2:$B$17,0)&gt;=1,J59,NA())</f>
        <v>101.40306122448979</v>
      </c>
      <c r="AA59" s="58" t="e">
        <f>IF(MATCH(AA$2,Piv!$B$2:$B$17,0)&gt;=1,K59,NA())</f>
        <v>#N/A</v>
      </c>
      <c r="AB59" s="58">
        <f>IF(MATCH(AB$2,Piv!$B$2:$B$17,0)&gt;=1,L59,NA())</f>
        <v>75</v>
      </c>
      <c r="AC59" s="58" t="e">
        <f>IF(MATCH(AC$2,Piv!$B$2:$B$17,0)&gt;=1,M59,NA())</f>
        <v>#N/A</v>
      </c>
      <c r="AD59" s="58" t="e">
        <f>IF(MATCH(AD$2,Piv!$B$2:$B$17,0)&gt;=1,N59,NA())</f>
        <v>#N/A</v>
      </c>
      <c r="AE59" s="58" t="e">
        <f>IF(MATCH(AE$2,Piv!$B$2:$B$17,0)&gt;=1,O59,NA())</f>
        <v>#N/A</v>
      </c>
      <c r="AF59" s="58">
        <f>IF(MATCH(AF$2,Piv!$B$2:$B$17,0)&gt;=1,P59,NA())</f>
        <v>105.5033143209496</v>
      </c>
      <c r="AG59" s="31">
        <v>13771930000</v>
      </c>
      <c r="AH59" s="31">
        <v>2661.2130000000002</v>
      </c>
    </row>
    <row r="60" spans="1:34" x14ac:dyDescent="0.25">
      <c r="A60" s="59">
        <v>41332</v>
      </c>
      <c r="B60" s="57">
        <v>102.19746208604145</v>
      </c>
      <c r="C60" s="57">
        <v>114.06844106463878</v>
      </c>
      <c r="D60" s="57">
        <v>88.297872340425528</v>
      </c>
      <c r="E60" s="57">
        <v>92.086330935251794</v>
      </c>
      <c r="F60" s="57">
        <v>90.770609318996421</v>
      </c>
      <c r="G60" s="57">
        <v>101.99561937211001</v>
      </c>
      <c r="H60" s="57">
        <v>88.941548183254355</v>
      </c>
      <c r="I60" s="57">
        <v>64.578313253012041</v>
      </c>
      <c r="J60" s="57">
        <v>104.33673469387755</v>
      </c>
      <c r="K60" s="57">
        <v>112.19730941704036</v>
      </c>
      <c r="L60" s="57">
        <v>76.272727272727266</v>
      </c>
      <c r="M60" s="57">
        <v>99.52426260704091</v>
      </c>
      <c r="N60" s="57">
        <v>106.51936715766503</v>
      </c>
      <c r="O60" s="57">
        <v>130.402104472003</v>
      </c>
      <c r="P60" s="57">
        <v>105.31832896562356</v>
      </c>
      <c r="Q60" s="59">
        <f t="shared" si="2"/>
        <v>41332</v>
      </c>
      <c r="R60" s="58">
        <f>IF(MATCH(R$2,Piv!$B$2:$B$17,0)&gt;=1,B60,NA())</f>
        <v>102.19746208604145</v>
      </c>
      <c r="S60" s="58" t="e">
        <f>IF(MATCH(S$2,Piv!$B$2:$B$17,0)&gt;=1,C60,NA())</f>
        <v>#N/A</v>
      </c>
      <c r="T60" s="58" t="e">
        <f>IF(MATCH(T$2,Piv!$B$2:$B$17,0)&gt;=1,D60,NA())</f>
        <v>#N/A</v>
      </c>
      <c r="U60" s="58">
        <f>IF(MATCH(U$2,Piv!$B$2:$B$17,0)&gt;=1,E60,NA())</f>
        <v>92.086330935251794</v>
      </c>
      <c r="V60" s="58" t="e">
        <f>IF(MATCH(V$2,Piv!$B$2:$B$17,0)&gt;=1,F60,NA())</f>
        <v>#N/A</v>
      </c>
      <c r="W60" s="58">
        <f>IF(MATCH(W$2,Piv!$B$2:$B$17,0)&gt;=1,G60,NA())</f>
        <v>101.99561937211001</v>
      </c>
      <c r="X60" s="58" t="e">
        <f>IF(MATCH(X$2,Piv!$B$2:$B$17,0)&gt;=1,H60,NA())</f>
        <v>#N/A</v>
      </c>
      <c r="Y60" s="58" t="e">
        <f>IF(MATCH(Y$2,Piv!$B$2:$B$17,0)&gt;=1,I60,NA())</f>
        <v>#N/A</v>
      </c>
      <c r="Z60" s="58">
        <f>IF(MATCH(Z$2,Piv!$B$2:$B$17,0)&gt;=1,J60,NA())</f>
        <v>104.33673469387755</v>
      </c>
      <c r="AA60" s="58" t="e">
        <f>IF(MATCH(AA$2,Piv!$B$2:$B$17,0)&gt;=1,K60,NA())</f>
        <v>#N/A</v>
      </c>
      <c r="AB60" s="58">
        <f>IF(MATCH(AB$2,Piv!$B$2:$B$17,0)&gt;=1,L60,NA())</f>
        <v>76.272727272727266</v>
      </c>
      <c r="AC60" s="58" t="e">
        <f>IF(MATCH(AC$2,Piv!$B$2:$B$17,0)&gt;=1,M60,NA())</f>
        <v>#N/A</v>
      </c>
      <c r="AD60" s="58" t="e">
        <f>IF(MATCH(AD$2,Piv!$B$2:$B$17,0)&gt;=1,N60,NA())</f>
        <v>#N/A</v>
      </c>
      <c r="AE60" s="58" t="e">
        <f>IF(MATCH(AE$2,Piv!$B$2:$B$17,0)&gt;=1,O60,NA())</f>
        <v>#N/A</v>
      </c>
      <c r="AF60" s="58">
        <f>IF(MATCH(AF$2,Piv!$B$2:$B$17,0)&gt;=1,P60,NA())</f>
        <v>105.31832896562356</v>
      </c>
      <c r="AG60" s="31">
        <v>21791130000</v>
      </c>
      <c r="AH60" s="31">
        <v>2033.4280000000001</v>
      </c>
    </row>
    <row r="61" spans="1:34" x14ac:dyDescent="0.25">
      <c r="A61" s="59">
        <v>41333</v>
      </c>
      <c r="B61" s="57">
        <v>102.4760136180749</v>
      </c>
      <c r="C61" s="57">
        <v>113.09674693705112</v>
      </c>
      <c r="D61" s="57">
        <v>89.361702127659569</v>
      </c>
      <c r="E61" s="57">
        <v>90.467625899280563</v>
      </c>
      <c r="F61" s="57">
        <v>89.516129032258064</v>
      </c>
      <c r="G61" s="57">
        <v>101.67924069116575</v>
      </c>
      <c r="H61" s="57">
        <v>86.650868878357031</v>
      </c>
      <c r="I61" s="57">
        <v>63.325301204819283</v>
      </c>
      <c r="J61" s="57">
        <v>104.59183673469387</v>
      </c>
      <c r="K61" s="57">
        <v>112.19730941704036</v>
      </c>
      <c r="L61" s="57">
        <v>77.090909090909093</v>
      </c>
      <c r="M61" s="57">
        <v>99.333967649857286</v>
      </c>
      <c r="N61" s="57">
        <v>104.85542825968356</v>
      </c>
      <c r="O61" s="57">
        <v>127.17023675310033</v>
      </c>
      <c r="P61" s="57">
        <v>105.88870047787884</v>
      </c>
      <c r="Q61" s="59">
        <f t="shared" si="2"/>
        <v>41333</v>
      </c>
      <c r="R61" s="58">
        <f>IF(MATCH(R$2,Piv!$B$2:$B$17,0)&gt;=1,B61,NA())</f>
        <v>102.4760136180749</v>
      </c>
      <c r="S61" s="58" t="e">
        <f>IF(MATCH(S$2,Piv!$B$2:$B$17,0)&gt;=1,C61,NA())</f>
        <v>#N/A</v>
      </c>
      <c r="T61" s="58" t="e">
        <f>IF(MATCH(T$2,Piv!$B$2:$B$17,0)&gt;=1,D61,NA())</f>
        <v>#N/A</v>
      </c>
      <c r="U61" s="58">
        <f>IF(MATCH(U$2,Piv!$B$2:$B$17,0)&gt;=1,E61,NA())</f>
        <v>90.467625899280563</v>
      </c>
      <c r="V61" s="58" t="e">
        <f>IF(MATCH(V$2,Piv!$B$2:$B$17,0)&gt;=1,F61,NA())</f>
        <v>#N/A</v>
      </c>
      <c r="W61" s="58">
        <f>IF(MATCH(W$2,Piv!$B$2:$B$17,0)&gt;=1,G61,NA())</f>
        <v>101.67924069116575</v>
      </c>
      <c r="X61" s="58" t="e">
        <f>IF(MATCH(X$2,Piv!$B$2:$B$17,0)&gt;=1,H61,NA())</f>
        <v>#N/A</v>
      </c>
      <c r="Y61" s="58" t="e">
        <f>IF(MATCH(Y$2,Piv!$B$2:$B$17,0)&gt;=1,I61,NA())</f>
        <v>#N/A</v>
      </c>
      <c r="Z61" s="58">
        <f>IF(MATCH(Z$2,Piv!$B$2:$B$17,0)&gt;=1,J61,NA())</f>
        <v>104.59183673469387</v>
      </c>
      <c r="AA61" s="58" t="e">
        <f>IF(MATCH(AA$2,Piv!$B$2:$B$17,0)&gt;=1,K61,NA())</f>
        <v>#N/A</v>
      </c>
      <c r="AB61" s="58">
        <f>IF(MATCH(AB$2,Piv!$B$2:$B$17,0)&gt;=1,L61,NA())</f>
        <v>77.090909090909093</v>
      </c>
      <c r="AC61" s="58" t="e">
        <f>IF(MATCH(AC$2,Piv!$B$2:$B$17,0)&gt;=1,M61,NA())</f>
        <v>#N/A</v>
      </c>
      <c r="AD61" s="58" t="e">
        <f>IF(MATCH(AD$2,Piv!$B$2:$B$17,0)&gt;=1,N61,NA())</f>
        <v>#N/A</v>
      </c>
      <c r="AE61" s="58" t="e">
        <f>IF(MATCH(AE$2,Piv!$B$2:$B$17,0)&gt;=1,O61,NA())</f>
        <v>#N/A</v>
      </c>
      <c r="AF61" s="58">
        <f>IF(MATCH(AF$2,Piv!$B$2:$B$17,0)&gt;=1,P61,NA())</f>
        <v>105.88870047787884</v>
      </c>
      <c r="AG61" s="31">
        <v>16940470000</v>
      </c>
      <c r="AH61" s="31">
        <v>3035.4589999999998</v>
      </c>
    </row>
    <row r="62" spans="1:34" x14ac:dyDescent="0.25">
      <c r="A62" s="59">
        <v>41334</v>
      </c>
      <c r="B62" s="57">
        <v>104.17827298050139</v>
      </c>
      <c r="C62" s="57">
        <v>113.43472750316856</v>
      </c>
      <c r="D62" s="57">
        <v>86.170212765957444</v>
      </c>
      <c r="E62" s="57">
        <v>86.930455635491597</v>
      </c>
      <c r="F62" s="57">
        <v>89.784946236559136</v>
      </c>
      <c r="G62" s="57">
        <v>101.24117790216599</v>
      </c>
      <c r="H62" s="57">
        <v>85.781990521327018</v>
      </c>
      <c r="I62" s="57">
        <v>61.373493975903614</v>
      </c>
      <c r="J62" s="57">
        <v>97.066326530612244</v>
      </c>
      <c r="K62" s="57">
        <v>111.83856502242153</v>
      </c>
      <c r="L62" s="57">
        <v>78.409090909090907</v>
      </c>
      <c r="M62" s="57">
        <v>98.667935299714557</v>
      </c>
      <c r="N62" s="57">
        <v>103.65521003818876</v>
      </c>
      <c r="O62" s="57">
        <v>125.85494175122132</v>
      </c>
      <c r="P62" s="57">
        <v>108.15477108062279</v>
      </c>
      <c r="Q62" s="59">
        <f t="shared" si="2"/>
        <v>41334</v>
      </c>
      <c r="R62" s="58">
        <f>IF(MATCH(R$2,Piv!$B$2:$B$17,0)&gt;=1,B62,NA())</f>
        <v>104.17827298050139</v>
      </c>
      <c r="S62" s="58" t="e">
        <f>IF(MATCH(S$2,Piv!$B$2:$B$17,0)&gt;=1,C62,NA())</f>
        <v>#N/A</v>
      </c>
      <c r="T62" s="58" t="e">
        <f>IF(MATCH(T$2,Piv!$B$2:$B$17,0)&gt;=1,D62,NA())</f>
        <v>#N/A</v>
      </c>
      <c r="U62" s="58">
        <f>IF(MATCH(U$2,Piv!$B$2:$B$17,0)&gt;=1,E62,NA())</f>
        <v>86.930455635491597</v>
      </c>
      <c r="V62" s="58" t="e">
        <f>IF(MATCH(V$2,Piv!$B$2:$B$17,0)&gt;=1,F62,NA())</f>
        <v>#N/A</v>
      </c>
      <c r="W62" s="58">
        <f>IF(MATCH(W$2,Piv!$B$2:$B$17,0)&gt;=1,G62,NA())</f>
        <v>101.24117790216599</v>
      </c>
      <c r="X62" s="58" t="e">
        <f>IF(MATCH(X$2,Piv!$B$2:$B$17,0)&gt;=1,H62,NA())</f>
        <v>#N/A</v>
      </c>
      <c r="Y62" s="58" t="e">
        <f>IF(MATCH(Y$2,Piv!$B$2:$B$17,0)&gt;=1,I62,NA())</f>
        <v>#N/A</v>
      </c>
      <c r="Z62" s="58">
        <f>IF(MATCH(Z$2,Piv!$B$2:$B$17,0)&gt;=1,J62,NA())</f>
        <v>97.066326530612244</v>
      </c>
      <c r="AA62" s="58" t="e">
        <f>IF(MATCH(AA$2,Piv!$B$2:$B$17,0)&gt;=1,K62,NA())</f>
        <v>#N/A</v>
      </c>
      <c r="AB62" s="58">
        <f>IF(MATCH(AB$2,Piv!$B$2:$B$17,0)&gt;=1,L62,NA())</f>
        <v>78.409090909090907</v>
      </c>
      <c r="AC62" s="58" t="e">
        <f>IF(MATCH(AC$2,Piv!$B$2:$B$17,0)&gt;=1,M62,NA())</f>
        <v>#N/A</v>
      </c>
      <c r="AD62" s="58" t="e">
        <f>IF(MATCH(AD$2,Piv!$B$2:$B$17,0)&gt;=1,N62,NA())</f>
        <v>#N/A</v>
      </c>
      <c r="AE62" s="58" t="e">
        <f>IF(MATCH(AE$2,Piv!$B$2:$B$17,0)&gt;=1,O62,NA())</f>
        <v>#N/A</v>
      </c>
      <c r="AF62" s="58">
        <f>IF(MATCH(AF$2,Piv!$B$2:$B$17,0)&gt;=1,P62,NA())</f>
        <v>108.15477108062279</v>
      </c>
      <c r="AG62" s="31">
        <v>13829150000</v>
      </c>
      <c r="AH62" s="31">
        <v>3152.2159999999999</v>
      </c>
    </row>
    <row r="63" spans="1:34" x14ac:dyDescent="0.25">
      <c r="A63" s="59">
        <v>41337</v>
      </c>
      <c r="B63" s="57">
        <v>103.80687093779015</v>
      </c>
      <c r="C63" s="57">
        <v>112.12505280946345</v>
      </c>
      <c r="D63" s="57">
        <v>89.361702127659569</v>
      </c>
      <c r="E63" s="57">
        <v>85.49160671462829</v>
      </c>
      <c r="F63" s="57">
        <v>88.261648745519722</v>
      </c>
      <c r="G63" s="57">
        <v>99.148211243611584</v>
      </c>
      <c r="H63" s="57">
        <v>85.071090047393355</v>
      </c>
      <c r="I63" s="57">
        <v>59.879518072289159</v>
      </c>
      <c r="J63" s="57">
        <v>102.04081632653062</v>
      </c>
      <c r="K63" s="57">
        <v>114.43946188340807</v>
      </c>
      <c r="L63" s="57">
        <v>77.590909090909093</v>
      </c>
      <c r="M63" s="57">
        <v>96.955280685061851</v>
      </c>
      <c r="N63" s="57">
        <v>100.87288597926896</v>
      </c>
      <c r="O63" s="57">
        <v>122.9988726042841</v>
      </c>
      <c r="P63" s="57">
        <v>109.8813010636658</v>
      </c>
      <c r="Q63" s="59">
        <f t="shared" si="2"/>
        <v>41337</v>
      </c>
      <c r="R63" s="58">
        <f>IF(MATCH(R$2,Piv!$B$2:$B$17,0)&gt;=1,B63,NA())</f>
        <v>103.80687093779015</v>
      </c>
      <c r="S63" s="58" t="e">
        <f>IF(MATCH(S$2,Piv!$B$2:$B$17,0)&gt;=1,C63,NA())</f>
        <v>#N/A</v>
      </c>
      <c r="T63" s="58" t="e">
        <f>IF(MATCH(T$2,Piv!$B$2:$B$17,0)&gt;=1,D63,NA())</f>
        <v>#N/A</v>
      </c>
      <c r="U63" s="58">
        <f>IF(MATCH(U$2,Piv!$B$2:$B$17,0)&gt;=1,E63,NA())</f>
        <v>85.49160671462829</v>
      </c>
      <c r="V63" s="58" t="e">
        <f>IF(MATCH(V$2,Piv!$B$2:$B$17,0)&gt;=1,F63,NA())</f>
        <v>#N/A</v>
      </c>
      <c r="W63" s="58">
        <f>IF(MATCH(W$2,Piv!$B$2:$B$17,0)&gt;=1,G63,NA())</f>
        <v>99.148211243611584</v>
      </c>
      <c r="X63" s="58" t="e">
        <f>IF(MATCH(X$2,Piv!$B$2:$B$17,0)&gt;=1,H63,NA())</f>
        <v>#N/A</v>
      </c>
      <c r="Y63" s="58" t="e">
        <f>IF(MATCH(Y$2,Piv!$B$2:$B$17,0)&gt;=1,I63,NA())</f>
        <v>#N/A</v>
      </c>
      <c r="Z63" s="58">
        <f>IF(MATCH(Z$2,Piv!$B$2:$B$17,0)&gt;=1,J63,NA())</f>
        <v>102.04081632653062</v>
      </c>
      <c r="AA63" s="58" t="e">
        <f>IF(MATCH(AA$2,Piv!$B$2:$B$17,0)&gt;=1,K63,NA())</f>
        <v>#N/A</v>
      </c>
      <c r="AB63" s="58">
        <f>IF(MATCH(AB$2,Piv!$B$2:$B$17,0)&gt;=1,L63,NA())</f>
        <v>77.590909090909093</v>
      </c>
      <c r="AC63" s="58" t="e">
        <f>IF(MATCH(AC$2,Piv!$B$2:$B$17,0)&gt;=1,M63,NA())</f>
        <v>#N/A</v>
      </c>
      <c r="AD63" s="58" t="e">
        <f>IF(MATCH(AD$2,Piv!$B$2:$B$17,0)&gt;=1,N63,NA())</f>
        <v>#N/A</v>
      </c>
      <c r="AE63" s="58" t="e">
        <f>IF(MATCH(AE$2,Piv!$B$2:$B$17,0)&gt;=1,O63,NA())</f>
        <v>#N/A</v>
      </c>
      <c r="AF63" s="58">
        <f>IF(MATCH(AF$2,Piv!$B$2:$B$17,0)&gt;=1,P63,NA())</f>
        <v>109.8813010636658</v>
      </c>
      <c r="AG63" s="31">
        <v>13069800000</v>
      </c>
      <c r="AH63" s="31">
        <v>2013.077</v>
      </c>
    </row>
    <row r="64" spans="1:34" x14ac:dyDescent="0.25">
      <c r="A64" s="59">
        <v>41338</v>
      </c>
      <c r="B64" s="57">
        <v>104.363974001857</v>
      </c>
      <c r="C64" s="57">
        <v>113.43472750316856</v>
      </c>
      <c r="D64" s="57">
        <v>87.234042553191486</v>
      </c>
      <c r="E64" s="57">
        <v>86.720623501199029</v>
      </c>
      <c r="F64" s="57">
        <v>88.620071684587813</v>
      </c>
      <c r="G64" s="57">
        <v>102.57970309077635</v>
      </c>
      <c r="H64" s="57">
        <v>85.624012638230653</v>
      </c>
      <c r="I64" s="57">
        <v>60.24096385542169</v>
      </c>
      <c r="J64" s="57">
        <v>97.066326530612244</v>
      </c>
      <c r="K64" s="57">
        <v>113.63228699551568</v>
      </c>
      <c r="L64" s="57">
        <v>79.454545454545453</v>
      </c>
      <c r="M64" s="57">
        <v>99.238820171265459</v>
      </c>
      <c r="N64" s="57">
        <v>102.48226950354611</v>
      </c>
      <c r="O64" s="57">
        <v>127.95941375422773</v>
      </c>
      <c r="P64" s="57">
        <v>109.94296284877447</v>
      </c>
      <c r="Q64" s="59">
        <f t="shared" si="2"/>
        <v>41338</v>
      </c>
      <c r="R64" s="58">
        <f>IF(MATCH(R$2,Piv!$B$2:$B$17,0)&gt;=1,B64,NA())</f>
        <v>104.363974001857</v>
      </c>
      <c r="S64" s="58" t="e">
        <f>IF(MATCH(S$2,Piv!$B$2:$B$17,0)&gt;=1,C64,NA())</f>
        <v>#N/A</v>
      </c>
      <c r="T64" s="58" t="e">
        <f>IF(MATCH(T$2,Piv!$B$2:$B$17,0)&gt;=1,D64,NA())</f>
        <v>#N/A</v>
      </c>
      <c r="U64" s="58">
        <f>IF(MATCH(U$2,Piv!$B$2:$B$17,0)&gt;=1,E64,NA())</f>
        <v>86.720623501199029</v>
      </c>
      <c r="V64" s="58" t="e">
        <f>IF(MATCH(V$2,Piv!$B$2:$B$17,0)&gt;=1,F64,NA())</f>
        <v>#N/A</v>
      </c>
      <c r="W64" s="58">
        <f>IF(MATCH(W$2,Piv!$B$2:$B$17,0)&gt;=1,G64,NA())</f>
        <v>102.57970309077635</v>
      </c>
      <c r="X64" s="58" t="e">
        <f>IF(MATCH(X$2,Piv!$B$2:$B$17,0)&gt;=1,H64,NA())</f>
        <v>#N/A</v>
      </c>
      <c r="Y64" s="58" t="e">
        <f>IF(MATCH(Y$2,Piv!$B$2:$B$17,0)&gt;=1,I64,NA())</f>
        <v>#N/A</v>
      </c>
      <c r="Z64" s="58">
        <f>IF(MATCH(Z$2,Piv!$B$2:$B$17,0)&gt;=1,J64,NA())</f>
        <v>97.066326530612244</v>
      </c>
      <c r="AA64" s="58" t="e">
        <f>IF(MATCH(AA$2,Piv!$B$2:$B$17,0)&gt;=1,K64,NA())</f>
        <v>#N/A</v>
      </c>
      <c r="AB64" s="58">
        <f>IF(MATCH(AB$2,Piv!$B$2:$B$17,0)&gt;=1,L64,NA())</f>
        <v>79.454545454545453</v>
      </c>
      <c r="AC64" s="58" t="e">
        <f>IF(MATCH(AC$2,Piv!$B$2:$B$17,0)&gt;=1,M64,NA())</f>
        <v>#N/A</v>
      </c>
      <c r="AD64" s="58" t="e">
        <f>IF(MATCH(AD$2,Piv!$B$2:$B$17,0)&gt;=1,N64,NA())</f>
        <v>#N/A</v>
      </c>
      <c r="AE64" s="58" t="e">
        <f>IF(MATCH(AE$2,Piv!$B$2:$B$17,0)&gt;=1,O64,NA())</f>
        <v>#N/A</v>
      </c>
      <c r="AF64" s="58">
        <f>IF(MATCH(AF$2,Piv!$B$2:$B$17,0)&gt;=1,P64,NA())</f>
        <v>109.94296284877447</v>
      </c>
      <c r="AG64" s="31">
        <v>13328850000</v>
      </c>
      <c r="AH64" s="31">
        <v>3025.8710000000001</v>
      </c>
    </row>
    <row r="65" spans="1:34" x14ac:dyDescent="0.25">
      <c r="A65" s="59">
        <v>41339</v>
      </c>
      <c r="B65" s="57">
        <v>111.42061281337045</v>
      </c>
      <c r="C65" s="57">
        <v>112.54752851711025</v>
      </c>
      <c r="D65" s="57">
        <v>87.234042553191486</v>
      </c>
      <c r="E65" s="57">
        <v>82.2841726618705</v>
      </c>
      <c r="F65" s="57">
        <v>87.410394265232966</v>
      </c>
      <c r="G65" s="57">
        <v>101.1194937941105</v>
      </c>
      <c r="H65" s="57">
        <v>86.887835703001585</v>
      </c>
      <c r="I65" s="57">
        <v>59.204819277108435</v>
      </c>
      <c r="J65" s="57">
        <v>102.04081632653062</v>
      </c>
      <c r="K65" s="57">
        <v>119.64125560538118</v>
      </c>
      <c r="L65" s="57">
        <v>79.909090909090907</v>
      </c>
      <c r="M65" s="57">
        <v>99.619410085632737</v>
      </c>
      <c r="N65" s="57">
        <v>100.73649754500818</v>
      </c>
      <c r="O65" s="57">
        <v>129.01164975573093</v>
      </c>
      <c r="P65" s="57">
        <v>108.49391089872051</v>
      </c>
      <c r="Q65" s="59">
        <f t="shared" si="2"/>
        <v>41339</v>
      </c>
      <c r="R65" s="58">
        <f>IF(MATCH(R$2,Piv!$B$2:$B$17,0)&gt;=1,B65,NA())</f>
        <v>111.42061281337045</v>
      </c>
      <c r="S65" s="58" t="e">
        <f>IF(MATCH(S$2,Piv!$B$2:$B$17,0)&gt;=1,C65,NA())</f>
        <v>#N/A</v>
      </c>
      <c r="T65" s="58" t="e">
        <f>IF(MATCH(T$2,Piv!$B$2:$B$17,0)&gt;=1,D65,NA())</f>
        <v>#N/A</v>
      </c>
      <c r="U65" s="58">
        <f>IF(MATCH(U$2,Piv!$B$2:$B$17,0)&gt;=1,E65,NA())</f>
        <v>82.2841726618705</v>
      </c>
      <c r="V65" s="58" t="e">
        <f>IF(MATCH(V$2,Piv!$B$2:$B$17,0)&gt;=1,F65,NA())</f>
        <v>#N/A</v>
      </c>
      <c r="W65" s="58">
        <f>IF(MATCH(W$2,Piv!$B$2:$B$17,0)&gt;=1,G65,NA())</f>
        <v>101.1194937941105</v>
      </c>
      <c r="X65" s="58" t="e">
        <f>IF(MATCH(X$2,Piv!$B$2:$B$17,0)&gt;=1,H65,NA())</f>
        <v>#N/A</v>
      </c>
      <c r="Y65" s="58" t="e">
        <f>IF(MATCH(Y$2,Piv!$B$2:$B$17,0)&gt;=1,I65,NA())</f>
        <v>#N/A</v>
      </c>
      <c r="Z65" s="58">
        <f>IF(MATCH(Z$2,Piv!$B$2:$B$17,0)&gt;=1,J65,NA())</f>
        <v>102.04081632653062</v>
      </c>
      <c r="AA65" s="58" t="e">
        <f>IF(MATCH(AA$2,Piv!$B$2:$B$17,0)&gt;=1,K65,NA())</f>
        <v>#N/A</v>
      </c>
      <c r="AB65" s="58">
        <f>IF(MATCH(AB$2,Piv!$B$2:$B$17,0)&gt;=1,L65,NA())</f>
        <v>79.909090909090907</v>
      </c>
      <c r="AC65" s="58" t="e">
        <f>IF(MATCH(AC$2,Piv!$B$2:$B$17,0)&gt;=1,M65,NA())</f>
        <v>#N/A</v>
      </c>
      <c r="AD65" s="58" t="e">
        <f>IF(MATCH(AD$2,Piv!$B$2:$B$17,0)&gt;=1,N65,NA())</f>
        <v>#N/A</v>
      </c>
      <c r="AE65" s="58" t="e">
        <f>IF(MATCH(AE$2,Piv!$B$2:$B$17,0)&gt;=1,O65,NA())</f>
        <v>#N/A</v>
      </c>
      <c r="AF65" s="58">
        <f>IF(MATCH(AF$2,Piv!$B$2:$B$17,0)&gt;=1,P65,NA())</f>
        <v>108.49391089872051</v>
      </c>
      <c r="AG65" s="31">
        <v>78354450000</v>
      </c>
      <c r="AH65" s="31">
        <v>2417.6089999999999</v>
      </c>
    </row>
    <row r="66" spans="1:34" x14ac:dyDescent="0.25">
      <c r="A66" s="59">
        <v>41340</v>
      </c>
      <c r="B66" s="57">
        <v>110.55400804704425</v>
      </c>
      <c r="C66" s="57">
        <v>111.53358681875794</v>
      </c>
      <c r="D66" s="57">
        <v>88.297872340425528</v>
      </c>
      <c r="E66" s="57">
        <v>75.899280575539564</v>
      </c>
      <c r="F66" s="57">
        <v>85.259856630824373</v>
      </c>
      <c r="G66" s="57">
        <v>101.87393526405451</v>
      </c>
      <c r="H66" s="57">
        <v>87.124802527646125</v>
      </c>
      <c r="I66" s="57">
        <v>57.349397590361448</v>
      </c>
      <c r="J66" s="57">
        <v>101.78571428571428</v>
      </c>
      <c r="K66" s="57">
        <v>121.61434977578476</v>
      </c>
      <c r="L66" s="57">
        <v>88.13636363636364</v>
      </c>
      <c r="M66" s="57">
        <v>99.619410085632737</v>
      </c>
      <c r="N66" s="57">
        <v>100.98199672667758</v>
      </c>
      <c r="O66" s="57">
        <v>129.500187899286</v>
      </c>
      <c r="P66" s="57">
        <v>108.43224911361185</v>
      </c>
      <c r="Q66" s="59">
        <f t="shared" si="2"/>
        <v>41340</v>
      </c>
      <c r="R66" s="58">
        <f>IF(MATCH(R$2,Piv!$B$2:$B$17,0)&gt;=1,B66,NA())</f>
        <v>110.55400804704425</v>
      </c>
      <c r="S66" s="58" t="e">
        <f>IF(MATCH(S$2,Piv!$B$2:$B$17,0)&gt;=1,C66,NA())</f>
        <v>#N/A</v>
      </c>
      <c r="T66" s="58" t="e">
        <f>IF(MATCH(T$2,Piv!$B$2:$B$17,0)&gt;=1,D66,NA())</f>
        <v>#N/A</v>
      </c>
      <c r="U66" s="58">
        <f>IF(MATCH(U$2,Piv!$B$2:$B$17,0)&gt;=1,E66,NA())</f>
        <v>75.899280575539564</v>
      </c>
      <c r="V66" s="58" t="e">
        <f>IF(MATCH(V$2,Piv!$B$2:$B$17,0)&gt;=1,F66,NA())</f>
        <v>#N/A</v>
      </c>
      <c r="W66" s="58">
        <f>IF(MATCH(W$2,Piv!$B$2:$B$17,0)&gt;=1,G66,NA())</f>
        <v>101.87393526405451</v>
      </c>
      <c r="X66" s="58" t="e">
        <f>IF(MATCH(X$2,Piv!$B$2:$B$17,0)&gt;=1,H66,NA())</f>
        <v>#N/A</v>
      </c>
      <c r="Y66" s="58" t="e">
        <f>IF(MATCH(Y$2,Piv!$B$2:$B$17,0)&gt;=1,I66,NA())</f>
        <v>#N/A</v>
      </c>
      <c r="Z66" s="58">
        <f>IF(MATCH(Z$2,Piv!$B$2:$B$17,0)&gt;=1,J66,NA())</f>
        <v>101.78571428571428</v>
      </c>
      <c r="AA66" s="58" t="e">
        <f>IF(MATCH(AA$2,Piv!$B$2:$B$17,0)&gt;=1,K66,NA())</f>
        <v>#N/A</v>
      </c>
      <c r="AB66" s="58">
        <f>IF(MATCH(AB$2,Piv!$B$2:$B$17,0)&gt;=1,L66,NA())</f>
        <v>88.13636363636364</v>
      </c>
      <c r="AC66" s="58" t="e">
        <f>IF(MATCH(AC$2,Piv!$B$2:$B$17,0)&gt;=1,M66,NA())</f>
        <v>#N/A</v>
      </c>
      <c r="AD66" s="58" t="e">
        <f>IF(MATCH(AD$2,Piv!$B$2:$B$17,0)&gt;=1,N66,NA())</f>
        <v>#N/A</v>
      </c>
      <c r="AE66" s="58" t="e">
        <f>IF(MATCH(AE$2,Piv!$B$2:$B$17,0)&gt;=1,O66,NA())</f>
        <v>#N/A</v>
      </c>
      <c r="AF66" s="58">
        <f>IF(MATCH(AF$2,Piv!$B$2:$B$17,0)&gt;=1,P66,NA())</f>
        <v>108.43224911361185</v>
      </c>
      <c r="AG66" s="31">
        <v>21267510000</v>
      </c>
      <c r="AH66" s="31">
        <v>3187.9259999999999</v>
      </c>
    </row>
    <row r="67" spans="1:34" x14ac:dyDescent="0.25">
      <c r="A67" s="59">
        <v>41341</v>
      </c>
      <c r="B67" s="57">
        <v>114.11327762302692</v>
      </c>
      <c r="C67" s="57">
        <v>112.80101394169834</v>
      </c>
      <c r="D67" s="57">
        <v>88.191489361702111</v>
      </c>
      <c r="E67" s="57">
        <v>75.569544364508388</v>
      </c>
      <c r="F67" s="57">
        <v>84.587813620071685</v>
      </c>
      <c r="G67" s="57">
        <v>102.06862983694329</v>
      </c>
      <c r="H67" s="57">
        <v>86.018957345971572</v>
      </c>
      <c r="I67" s="57">
        <v>56.096385542168683</v>
      </c>
      <c r="J67" s="57">
        <v>98.469387755102048</v>
      </c>
      <c r="K67" s="57">
        <v>121.34529147982063</v>
      </c>
      <c r="L67" s="57">
        <v>85.409090909090907</v>
      </c>
      <c r="M67" s="57">
        <v>99.904852521408188</v>
      </c>
      <c r="N67" s="57">
        <v>100.95471903982542</v>
      </c>
      <c r="O67" s="57">
        <v>131.2664411875235</v>
      </c>
      <c r="P67" s="57">
        <v>109.81963927855712</v>
      </c>
      <c r="Q67" s="59">
        <f t="shared" ref="Q67:Q98" si="3">A67</f>
        <v>41341</v>
      </c>
      <c r="R67" s="58">
        <f>IF(MATCH(R$2,Piv!$B$2:$B$17,0)&gt;=1,B67,NA())</f>
        <v>114.11327762302692</v>
      </c>
      <c r="S67" s="58" t="e">
        <f>IF(MATCH(S$2,Piv!$B$2:$B$17,0)&gt;=1,C67,NA())</f>
        <v>#N/A</v>
      </c>
      <c r="T67" s="58" t="e">
        <f>IF(MATCH(T$2,Piv!$B$2:$B$17,0)&gt;=1,D67,NA())</f>
        <v>#N/A</v>
      </c>
      <c r="U67" s="58">
        <f>IF(MATCH(U$2,Piv!$B$2:$B$17,0)&gt;=1,E67,NA())</f>
        <v>75.569544364508388</v>
      </c>
      <c r="V67" s="58" t="e">
        <f>IF(MATCH(V$2,Piv!$B$2:$B$17,0)&gt;=1,F67,NA())</f>
        <v>#N/A</v>
      </c>
      <c r="W67" s="58">
        <f>IF(MATCH(W$2,Piv!$B$2:$B$17,0)&gt;=1,G67,NA())</f>
        <v>102.06862983694329</v>
      </c>
      <c r="X67" s="58" t="e">
        <f>IF(MATCH(X$2,Piv!$B$2:$B$17,0)&gt;=1,H67,NA())</f>
        <v>#N/A</v>
      </c>
      <c r="Y67" s="58" t="e">
        <f>IF(MATCH(Y$2,Piv!$B$2:$B$17,0)&gt;=1,I67,NA())</f>
        <v>#N/A</v>
      </c>
      <c r="Z67" s="58">
        <f>IF(MATCH(Z$2,Piv!$B$2:$B$17,0)&gt;=1,J67,NA())</f>
        <v>98.469387755102048</v>
      </c>
      <c r="AA67" s="58" t="e">
        <f>IF(MATCH(AA$2,Piv!$B$2:$B$17,0)&gt;=1,K67,NA())</f>
        <v>#N/A</v>
      </c>
      <c r="AB67" s="58">
        <f>IF(MATCH(AB$2,Piv!$B$2:$B$17,0)&gt;=1,L67,NA())</f>
        <v>85.409090909090907</v>
      </c>
      <c r="AC67" s="58" t="e">
        <f>IF(MATCH(AC$2,Piv!$B$2:$B$17,0)&gt;=1,M67,NA())</f>
        <v>#N/A</v>
      </c>
      <c r="AD67" s="58" t="e">
        <f>IF(MATCH(AD$2,Piv!$B$2:$B$17,0)&gt;=1,N67,NA())</f>
        <v>#N/A</v>
      </c>
      <c r="AE67" s="58" t="e">
        <f>IF(MATCH(AE$2,Piv!$B$2:$B$17,0)&gt;=1,O67,NA())</f>
        <v>#N/A</v>
      </c>
      <c r="AF67" s="58">
        <f>IF(MATCH(AF$2,Piv!$B$2:$B$17,0)&gt;=1,P67,NA())</f>
        <v>109.81963927855712</v>
      </c>
      <c r="AG67" s="31">
        <v>22895080000</v>
      </c>
      <c r="AH67" s="31">
        <v>4573.223</v>
      </c>
    </row>
    <row r="68" spans="1:34" x14ac:dyDescent="0.25">
      <c r="A68" s="59">
        <v>41344</v>
      </c>
      <c r="B68" s="57">
        <v>114.97988238935312</v>
      </c>
      <c r="C68" s="57">
        <v>114.2796789184622</v>
      </c>
      <c r="D68" s="57">
        <v>88.191489361702111</v>
      </c>
      <c r="E68" s="57">
        <v>76.19904076738608</v>
      </c>
      <c r="F68" s="57">
        <v>83.915770609318997</v>
      </c>
      <c r="G68" s="57">
        <v>103.48016549038697</v>
      </c>
      <c r="H68" s="57">
        <v>86.176935229067936</v>
      </c>
      <c r="I68" s="57">
        <v>57.084337349397593</v>
      </c>
      <c r="J68" s="57">
        <v>100.76530612244898</v>
      </c>
      <c r="K68" s="57">
        <v>121.88340807174889</v>
      </c>
      <c r="L68" s="57">
        <v>86.772727272727266</v>
      </c>
      <c r="M68" s="57">
        <v>100.66603235014273</v>
      </c>
      <c r="N68" s="57">
        <v>101.52755046372069</v>
      </c>
      <c r="O68" s="57">
        <v>130.02630590003756</v>
      </c>
      <c r="P68" s="57">
        <v>111.85447818714351</v>
      </c>
      <c r="Q68" s="59">
        <f t="shared" si="3"/>
        <v>41344</v>
      </c>
      <c r="R68" s="58">
        <f>IF(MATCH(R$2,Piv!$B$2:$B$17,0)&gt;=1,B68,NA())</f>
        <v>114.97988238935312</v>
      </c>
      <c r="S68" s="58" t="e">
        <f>IF(MATCH(S$2,Piv!$B$2:$B$17,0)&gt;=1,C68,NA())</f>
        <v>#N/A</v>
      </c>
      <c r="T68" s="58" t="e">
        <f>IF(MATCH(T$2,Piv!$B$2:$B$17,0)&gt;=1,D68,NA())</f>
        <v>#N/A</v>
      </c>
      <c r="U68" s="58">
        <f>IF(MATCH(U$2,Piv!$B$2:$B$17,0)&gt;=1,E68,NA())</f>
        <v>76.19904076738608</v>
      </c>
      <c r="V68" s="58" t="e">
        <f>IF(MATCH(V$2,Piv!$B$2:$B$17,0)&gt;=1,F68,NA())</f>
        <v>#N/A</v>
      </c>
      <c r="W68" s="58">
        <f>IF(MATCH(W$2,Piv!$B$2:$B$17,0)&gt;=1,G68,NA())</f>
        <v>103.48016549038697</v>
      </c>
      <c r="X68" s="58" t="e">
        <f>IF(MATCH(X$2,Piv!$B$2:$B$17,0)&gt;=1,H68,NA())</f>
        <v>#N/A</v>
      </c>
      <c r="Y68" s="58" t="e">
        <f>IF(MATCH(Y$2,Piv!$B$2:$B$17,0)&gt;=1,I68,NA())</f>
        <v>#N/A</v>
      </c>
      <c r="Z68" s="58">
        <f>IF(MATCH(Z$2,Piv!$B$2:$B$17,0)&gt;=1,J68,NA())</f>
        <v>100.76530612244898</v>
      </c>
      <c r="AA68" s="58" t="e">
        <f>IF(MATCH(AA$2,Piv!$B$2:$B$17,0)&gt;=1,K68,NA())</f>
        <v>#N/A</v>
      </c>
      <c r="AB68" s="58">
        <f>IF(MATCH(AB$2,Piv!$B$2:$B$17,0)&gt;=1,L68,NA())</f>
        <v>86.772727272727266</v>
      </c>
      <c r="AC68" s="58" t="e">
        <f>IF(MATCH(AC$2,Piv!$B$2:$B$17,0)&gt;=1,M68,NA())</f>
        <v>#N/A</v>
      </c>
      <c r="AD68" s="58" t="e">
        <f>IF(MATCH(AD$2,Piv!$B$2:$B$17,0)&gt;=1,N68,NA())</f>
        <v>#N/A</v>
      </c>
      <c r="AE68" s="58" t="e">
        <f>IF(MATCH(AE$2,Piv!$B$2:$B$17,0)&gt;=1,O68,NA())</f>
        <v>#N/A</v>
      </c>
      <c r="AF68" s="58">
        <f>IF(MATCH(AF$2,Piv!$B$2:$B$17,0)&gt;=1,P68,NA())</f>
        <v>111.85447818714351</v>
      </c>
      <c r="AG68" s="31">
        <v>16450540000</v>
      </c>
      <c r="AH68" s="31">
        <v>3103.9940000000001</v>
      </c>
    </row>
    <row r="69" spans="1:34" x14ac:dyDescent="0.25">
      <c r="A69" s="59">
        <v>41345</v>
      </c>
      <c r="B69" s="57">
        <v>114.51562983596408</v>
      </c>
      <c r="C69" s="57">
        <v>113.85720321081538</v>
      </c>
      <c r="D69" s="57">
        <v>88.191489361702111</v>
      </c>
      <c r="E69" s="57">
        <v>74.760191846522787</v>
      </c>
      <c r="F69" s="57">
        <v>84.094982078853036</v>
      </c>
      <c r="G69" s="57">
        <v>103.91822827938671</v>
      </c>
      <c r="H69" s="57">
        <v>87.914691943127963</v>
      </c>
      <c r="I69" s="57">
        <v>58.192771084337345</v>
      </c>
      <c r="J69" s="57">
        <v>100.76530612244898</v>
      </c>
      <c r="K69" s="57">
        <v>120.53811659192826</v>
      </c>
      <c r="L69" s="57">
        <v>85.727272727272734</v>
      </c>
      <c r="M69" s="57">
        <v>100.09514747859183</v>
      </c>
      <c r="N69" s="57">
        <v>101.936715766503</v>
      </c>
      <c r="O69" s="57">
        <v>130.06388575723412</v>
      </c>
      <c r="P69" s="57">
        <v>111.39201479882843</v>
      </c>
      <c r="Q69" s="59">
        <f t="shared" si="3"/>
        <v>41345</v>
      </c>
      <c r="R69" s="58">
        <f>IF(MATCH(R$2,Piv!$B$2:$B$17,0)&gt;=1,B69,NA())</f>
        <v>114.51562983596408</v>
      </c>
      <c r="S69" s="58" t="e">
        <f>IF(MATCH(S$2,Piv!$B$2:$B$17,0)&gt;=1,C69,NA())</f>
        <v>#N/A</v>
      </c>
      <c r="T69" s="58" t="e">
        <f>IF(MATCH(T$2,Piv!$B$2:$B$17,0)&gt;=1,D69,NA())</f>
        <v>#N/A</v>
      </c>
      <c r="U69" s="58">
        <f>IF(MATCH(U$2,Piv!$B$2:$B$17,0)&gt;=1,E69,NA())</f>
        <v>74.760191846522787</v>
      </c>
      <c r="V69" s="58" t="e">
        <f>IF(MATCH(V$2,Piv!$B$2:$B$17,0)&gt;=1,F69,NA())</f>
        <v>#N/A</v>
      </c>
      <c r="W69" s="58">
        <f>IF(MATCH(W$2,Piv!$B$2:$B$17,0)&gt;=1,G69,NA())</f>
        <v>103.91822827938671</v>
      </c>
      <c r="X69" s="58" t="e">
        <f>IF(MATCH(X$2,Piv!$B$2:$B$17,0)&gt;=1,H69,NA())</f>
        <v>#N/A</v>
      </c>
      <c r="Y69" s="58" t="e">
        <f>IF(MATCH(Y$2,Piv!$B$2:$B$17,0)&gt;=1,I69,NA())</f>
        <v>#N/A</v>
      </c>
      <c r="Z69" s="58">
        <f>IF(MATCH(Z$2,Piv!$B$2:$B$17,0)&gt;=1,J69,NA())</f>
        <v>100.76530612244898</v>
      </c>
      <c r="AA69" s="58" t="e">
        <f>IF(MATCH(AA$2,Piv!$B$2:$B$17,0)&gt;=1,K69,NA())</f>
        <v>#N/A</v>
      </c>
      <c r="AB69" s="58">
        <f>IF(MATCH(AB$2,Piv!$B$2:$B$17,0)&gt;=1,L69,NA())</f>
        <v>85.727272727272734</v>
      </c>
      <c r="AC69" s="58" t="e">
        <f>IF(MATCH(AC$2,Piv!$B$2:$B$17,0)&gt;=1,M69,NA())</f>
        <v>#N/A</v>
      </c>
      <c r="AD69" s="58" t="e">
        <f>IF(MATCH(AD$2,Piv!$B$2:$B$17,0)&gt;=1,N69,NA())</f>
        <v>#N/A</v>
      </c>
      <c r="AE69" s="58" t="e">
        <f>IF(MATCH(AE$2,Piv!$B$2:$B$17,0)&gt;=1,O69,NA())</f>
        <v>#N/A</v>
      </c>
      <c r="AF69" s="58">
        <f>IF(MATCH(AF$2,Piv!$B$2:$B$17,0)&gt;=1,P69,NA())</f>
        <v>111.39201479882843</v>
      </c>
      <c r="AG69" s="31">
        <v>15567000000</v>
      </c>
      <c r="AH69" s="31">
        <v>3375.5990000000002</v>
      </c>
    </row>
    <row r="70" spans="1:34" x14ac:dyDescent="0.25">
      <c r="A70" s="59">
        <v>41346</v>
      </c>
      <c r="B70" s="57">
        <v>112.81337047353759</v>
      </c>
      <c r="C70" s="57">
        <v>112.2940430925222</v>
      </c>
      <c r="D70" s="57">
        <v>88.297872340425528</v>
      </c>
      <c r="E70" s="57">
        <v>71.492805755395679</v>
      </c>
      <c r="F70" s="57">
        <v>83.378136200716852</v>
      </c>
      <c r="G70" s="57">
        <v>102.55536626916523</v>
      </c>
      <c r="H70" s="57">
        <v>87.045813586097935</v>
      </c>
      <c r="I70" s="57">
        <v>58.144578313253014</v>
      </c>
      <c r="J70" s="57">
        <v>99.489795918367349</v>
      </c>
      <c r="K70" s="57">
        <v>120.44843049327353</v>
      </c>
      <c r="L70" s="57">
        <v>83.590909090909093</v>
      </c>
      <c r="M70" s="57">
        <v>100.95147478591817</v>
      </c>
      <c r="N70" s="57">
        <v>101.47299509001637</v>
      </c>
      <c r="O70" s="57">
        <v>128.82375046974821</v>
      </c>
      <c r="P70" s="57">
        <v>107.63064590719902</v>
      </c>
      <c r="Q70" s="59">
        <f t="shared" si="3"/>
        <v>41346</v>
      </c>
      <c r="R70" s="58">
        <f>IF(MATCH(R$2,Piv!$B$2:$B$17,0)&gt;=1,B70,NA())</f>
        <v>112.81337047353759</v>
      </c>
      <c r="S70" s="58" t="e">
        <f>IF(MATCH(S$2,Piv!$B$2:$B$17,0)&gt;=1,C70,NA())</f>
        <v>#N/A</v>
      </c>
      <c r="T70" s="58" t="e">
        <f>IF(MATCH(T$2,Piv!$B$2:$B$17,0)&gt;=1,D70,NA())</f>
        <v>#N/A</v>
      </c>
      <c r="U70" s="58">
        <f>IF(MATCH(U$2,Piv!$B$2:$B$17,0)&gt;=1,E70,NA())</f>
        <v>71.492805755395679</v>
      </c>
      <c r="V70" s="58" t="e">
        <f>IF(MATCH(V$2,Piv!$B$2:$B$17,0)&gt;=1,F70,NA())</f>
        <v>#N/A</v>
      </c>
      <c r="W70" s="58">
        <f>IF(MATCH(W$2,Piv!$B$2:$B$17,0)&gt;=1,G70,NA())</f>
        <v>102.55536626916523</v>
      </c>
      <c r="X70" s="58" t="e">
        <f>IF(MATCH(X$2,Piv!$B$2:$B$17,0)&gt;=1,H70,NA())</f>
        <v>#N/A</v>
      </c>
      <c r="Y70" s="58" t="e">
        <f>IF(MATCH(Y$2,Piv!$B$2:$B$17,0)&gt;=1,I70,NA())</f>
        <v>#N/A</v>
      </c>
      <c r="Z70" s="58">
        <f>IF(MATCH(Z$2,Piv!$B$2:$B$17,0)&gt;=1,J70,NA())</f>
        <v>99.489795918367349</v>
      </c>
      <c r="AA70" s="58" t="e">
        <f>IF(MATCH(AA$2,Piv!$B$2:$B$17,0)&gt;=1,K70,NA())</f>
        <v>#N/A</v>
      </c>
      <c r="AB70" s="58">
        <f>IF(MATCH(AB$2,Piv!$B$2:$B$17,0)&gt;=1,L70,NA())</f>
        <v>83.590909090909093</v>
      </c>
      <c r="AC70" s="58" t="e">
        <f>IF(MATCH(AC$2,Piv!$B$2:$B$17,0)&gt;=1,M70,NA())</f>
        <v>#N/A</v>
      </c>
      <c r="AD70" s="58" t="e">
        <f>IF(MATCH(AD$2,Piv!$B$2:$B$17,0)&gt;=1,N70,NA())</f>
        <v>#N/A</v>
      </c>
      <c r="AE70" s="58" t="e">
        <f>IF(MATCH(AE$2,Piv!$B$2:$B$17,0)&gt;=1,O70,NA())</f>
        <v>#N/A</v>
      </c>
      <c r="AF70" s="58">
        <f>IF(MATCH(AF$2,Piv!$B$2:$B$17,0)&gt;=1,P70,NA())</f>
        <v>107.63064590719902</v>
      </c>
      <c r="AG70" s="31">
        <v>17083810000</v>
      </c>
      <c r="AH70" s="31">
        <v>3601.962</v>
      </c>
    </row>
    <row r="71" spans="1:34" x14ac:dyDescent="0.25">
      <c r="A71" s="59">
        <v>41347</v>
      </c>
      <c r="B71" s="57">
        <v>114.23707830393066</v>
      </c>
      <c r="C71" s="57">
        <v>117.19476130122517</v>
      </c>
      <c r="D71" s="57">
        <v>84.468085106382972</v>
      </c>
      <c r="E71" s="57">
        <v>74.430455635491612</v>
      </c>
      <c r="F71" s="57">
        <v>83.960573476702507</v>
      </c>
      <c r="G71" s="57">
        <v>101.87393526405451</v>
      </c>
      <c r="H71" s="57">
        <v>87.124802527646125</v>
      </c>
      <c r="I71" s="57">
        <v>58.867469879518076</v>
      </c>
      <c r="J71" s="57">
        <v>95.918367346938766</v>
      </c>
      <c r="K71" s="57">
        <v>120.17937219730941</v>
      </c>
      <c r="L71" s="57">
        <v>89.318181818181813</v>
      </c>
      <c r="M71" s="57">
        <v>101.23691722169363</v>
      </c>
      <c r="N71" s="57">
        <v>101.66393889798144</v>
      </c>
      <c r="O71" s="57">
        <v>131.83013904547164</v>
      </c>
      <c r="P71" s="57">
        <v>107.06027439494375</v>
      </c>
      <c r="Q71" s="59">
        <f t="shared" si="3"/>
        <v>41347</v>
      </c>
      <c r="R71" s="58">
        <f>IF(MATCH(R$2,Piv!$B$2:$B$17,0)&gt;=1,B71,NA())</f>
        <v>114.23707830393066</v>
      </c>
      <c r="S71" s="58" t="e">
        <f>IF(MATCH(S$2,Piv!$B$2:$B$17,0)&gt;=1,C71,NA())</f>
        <v>#N/A</v>
      </c>
      <c r="T71" s="58" t="e">
        <f>IF(MATCH(T$2,Piv!$B$2:$B$17,0)&gt;=1,D71,NA())</f>
        <v>#N/A</v>
      </c>
      <c r="U71" s="58">
        <f>IF(MATCH(U$2,Piv!$B$2:$B$17,0)&gt;=1,E71,NA())</f>
        <v>74.430455635491612</v>
      </c>
      <c r="V71" s="58" t="e">
        <f>IF(MATCH(V$2,Piv!$B$2:$B$17,0)&gt;=1,F71,NA())</f>
        <v>#N/A</v>
      </c>
      <c r="W71" s="58">
        <f>IF(MATCH(W$2,Piv!$B$2:$B$17,0)&gt;=1,G71,NA())</f>
        <v>101.87393526405451</v>
      </c>
      <c r="X71" s="58" t="e">
        <f>IF(MATCH(X$2,Piv!$B$2:$B$17,0)&gt;=1,H71,NA())</f>
        <v>#N/A</v>
      </c>
      <c r="Y71" s="58" t="e">
        <f>IF(MATCH(Y$2,Piv!$B$2:$B$17,0)&gt;=1,I71,NA())</f>
        <v>#N/A</v>
      </c>
      <c r="Z71" s="58">
        <f>IF(MATCH(Z$2,Piv!$B$2:$B$17,0)&gt;=1,J71,NA())</f>
        <v>95.918367346938766</v>
      </c>
      <c r="AA71" s="58" t="e">
        <f>IF(MATCH(AA$2,Piv!$B$2:$B$17,0)&gt;=1,K71,NA())</f>
        <v>#N/A</v>
      </c>
      <c r="AB71" s="58">
        <f>IF(MATCH(AB$2,Piv!$B$2:$B$17,0)&gt;=1,L71,NA())</f>
        <v>89.318181818181813</v>
      </c>
      <c r="AC71" s="58" t="e">
        <f>IF(MATCH(AC$2,Piv!$B$2:$B$17,0)&gt;=1,M71,NA())</f>
        <v>#N/A</v>
      </c>
      <c r="AD71" s="58" t="e">
        <f>IF(MATCH(AD$2,Piv!$B$2:$B$17,0)&gt;=1,N71,NA())</f>
        <v>#N/A</v>
      </c>
      <c r="AE71" s="58" t="e">
        <f>IF(MATCH(AE$2,Piv!$B$2:$B$17,0)&gt;=1,O71,NA())</f>
        <v>#N/A</v>
      </c>
      <c r="AF71" s="58">
        <f>IF(MATCH(AF$2,Piv!$B$2:$B$17,0)&gt;=1,P71,NA())</f>
        <v>107.06027439494375</v>
      </c>
      <c r="AG71" s="31">
        <v>23798580000</v>
      </c>
      <c r="AH71" s="31">
        <v>3947.92</v>
      </c>
    </row>
    <row r="72" spans="1:34" x14ac:dyDescent="0.25">
      <c r="A72" s="59">
        <v>41348</v>
      </c>
      <c r="B72" s="57">
        <v>113.43237387805631</v>
      </c>
      <c r="C72" s="57">
        <v>115.04013519222647</v>
      </c>
      <c r="D72" s="57">
        <v>82.978723404255319</v>
      </c>
      <c r="E72" s="57">
        <v>71.642685851318944</v>
      </c>
      <c r="F72" s="57">
        <v>82.078853046594986</v>
      </c>
      <c r="G72" s="57">
        <v>100.51107325383303</v>
      </c>
      <c r="H72" s="57">
        <v>86.729857819905206</v>
      </c>
      <c r="I72" s="57">
        <v>58.048192771084338</v>
      </c>
      <c r="J72" s="57">
        <v>99.808673469387756</v>
      </c>
      <c r="K72" s="57">
        <v>119.82062780269058</v>
      </c>
      <c r="L72" s="57">
        <v>90.409090909090907</v>
      </c>
      <c r="M72" s="57">
        <v>100.85632730732637</v>
      </c>
      <c r="N72" s="57">
        <v>103.24604473540644</v>
      </c>
      <c r="O72" s="57">
        <v>130.32694475760991</v>
      </c>
      <c r="P72" s="57">
        <v>107.73855403113922</v>
      </c>
      <c r="Q72" s="59">
        <f t="shared" si="3"/>
        <v>41348</v>
      </c>
      <c r="R72" s="58">
        <f>IF(MATCH(R$2,Piv!$B$2:$B$17,0)&gt;=1,B72,NA())</f>
        <v>113.43237387805631</v>
      </c>
      <c r="S72" s="58" t="e">
        <f>IF(MATCH(S$2,Piv!$B$2:$B$17,0)&gt;=1,C72,NA())</f>
        <v>#N/A</v>
      </c>
      <c r="T72" s="58" t="e">
        <f>IF(MATCH(T$2,Piv!$B$2:$B$17,0)&gt;=1,D72,NA())</f>
        <v>#N/A</v>
      </c>
      <c r="U72" s="58">
        <f>IF(MATCH(U$2,Piv!$B$2:$B$17,0)&gt;=1,E72,NA())</f>
        <v>71.642685851318944</v>
      </c>
      <c r="V72" s="58" t="e">
        <f>IF(MATCH(V$2,Piv!$B$2:$B$17,0)&gt;=1,F72,NA())</f>
        <v>#N/A</v>
      </c>
      <c r="W72" s="58">
        <f>IF(MATCH(W$2,Piv!$B$2:$B$17,0)&gt;=1,G72,NA())</f>
        <v>100.51107325383303</v>
      </c>
      <c r="X72" s="58" t="e">
        <f>IF(MATCH(X$2,Piv!$B$2:$B$17,0)&gt;=1,H72,NA())</f>
        <v>#N/A</v>
      </c>
      <c r="Y72" s="58" t="e">
        <f>IF(MATCH(Y$2,Piv!$B$2:$B$17,0)&gt;=1,I72,NA())</f>
        <v>#N/A</v>
      </c>
      <c r="Z72" s="58">
        <f>IF(MATCH(Z$2,Piv!$B$2:$B$17,0)&gt;=1,J72,NA())</f>
        <v>99.808673469387756</v>
      </c>
      <c r="AA72" s="58" t="e">
        <f>IF(MATCH(AA$2,Piv!$B$2:$B$17,0)&gt;=1,K72,NA())</f>
        <v>#N/A</v>
      </c>
      <c r="AB72" s="58">
        <f>IF(MATCH(AB$2,Piv!$B$2:$B$17,0)&gt;=1,L72,NA())</f>
        <v>90.409090909090907</v>
      </c>
      <c r="AC72" s="58" t="e">
        <f>IF(MATCH(AC$2,Piv!$B$2:$B$17,0)&gt;=1,M72,NA())</f>
        <v>#N/A</v>
      </c>
      <c r="AD72" s="58" t="e">
        <f>IF(MATCH(AD$2,Piv!$B$2:$B$17,0)&gt;=1,N72,NA())</f>
        <v>#N/A</v>
      </c>
      <c r="AE72" s="58" t="e">
        <f>IF(MATCH(AE$2,Piv!$B$2:$B$17,0)&gt;=1,O72,NA())</f>
        <v>#N/A</v>
      </c>
      <c r="AF72" s="58">
        <f>IF(MATCH(AF$2,Piv!$B$2:$B$17,0)&gt;=1,P72,NA())</f>
        <v>107.73855403113922</v>
      </c>
      <c r="AG72" s="31">
        <v>25907560000</v>
      </c>
      <c r="AH72" s="31">
        <v>7494.192</v>
      </c>
    </row>
    <row r="73" spans="1:34" x14ac:dyDescent="0.25">
      <c r="A73" s="59">
        <v>41351</v>
      </c>
      <c r="B73" s="57">
        <v>114.48467966573814</v>
      </c>
      <c r="C73" s="57">
        <v>114.40642163075626</v>
      </c>
      <c r="D73" s="57">
        <v>82.978723404255319</v>
      </c>
      <c r="E73" s="57">
        <v>72.302158273381295</v>
      </c>
      <c r="F73" s="57">
        <v>78.897849462365585</v>
      </c>
      <c r="G73" s="57">
        <v>99.975663178388913</v>
      </c>
      <c r="H73" s="57">
        <v>87.203791469194314</v>
      </c>
      <c r="I73" s="57">
        <v>57.638554216867469</v>
      </c>
      <c r="J73" s="57">
        <v>97.321428571428569</v>
      </c>
      <c r="K73" s="57">
        <v>120.17937219730941</v>
      </c>
      <c r="L73" s="57">
        <v>89.772727272727266</v>
      </c>
      <c r="M73" s="57">
        <v>101.99809705042817</v>
      </c>
      <c r="N73" s="57">
        <v>102.20949263502455</v>
      </c>
      <c r="O73" s="57">
        <v>120.96956031567079</v>
      </c>
      <c r="P73" s="57">
        <v>107.36858332048713</v>
      </c>
      <c r="Q73" s="59">
        <f t="shared" si="3"/>
        <v>41351</v>
      </c>
      <c r="R73" s="58">
        <f>IF(MATCH(R$2,Piv!$B$2:$B$17,0)&gt;=1,B73,NA())</f>
        <v>114.48467966573814</v>
      </c>
      <c r="S73" s="58" t="e">
        <f>IF(MATCH(S$2,Piv!$B$2:$B$17,0)&gt;=1,C73,NA())</f>
        <v>#N/A</v>
      </c>
      <c r="T73" s="58" t="e">
        <f>IF(MATCH(T$2,Piv!$B$2:$B$17,0)&gt;=1,D73,NA())</f>
        <v>#N/A</v>
      </c>
      <c r="U73" s="58">
        <f>IF(MATCH(U$2,Piv!$B$2:$B$17,0)&gt;=1,E73,NA())</f>
        <v>72.302158273381295</v>
      </c>
      <c r="V73" s="58" t="e">
        <f>IF(MATCH(V$2,Piv!$B$2:$B$17,0)&gt;=1,F73,NA())</f>
        <v>#N/A</v>
      </c>
      <c r="W73" s="58">
        <f>IF(MATCH(W$2,Piv!$B$2:$B$17,0)&gt;=1,G73,NA())</f>
        <v>99.975663178388913</v>
      </c>
      <c r="X73" s="58" t="e">
        <f>IF(MATCH(X$2,Piv!$B$2:$B$17,0)&gt;=1,H73,NA())</f>
        <v>#N/A</v>
      </c>
      <c r="Y73" s="58" t="e">
        <f>IF(MATCH(Y$2,Piv!$B$2:$B$17,0)&gt;=1,I73,NA())</f>
        <v>#N/A</v>
      </c>
      <c r="Z73" s="58">
        <f>IF(MATCH(Z$2,Piv!$B$2:$B$17,0)&gt;=1,J73,NA())</f>
        <v>97.321428571428569</v>
      </c>
      <c r="AA73" s="58" t="e">
        <f>IF(MATCH(AA$2,Piv!$B$2:$B$17,0)&gt;=1,K73,NA())</f>
        <v>#N/A</v>
      </c>
      <c r="AB73" s="58">
        <f>IF(MATCH(AB$2,Piv!$B$2:$B$17,0)&gt;=1,L73,NA())</f>
        <v>89.772727272727266</v>
      </c>
      <c r="AC73" s="58" t="e">
        <f>IF(MATCH(AC$2,Piv!$B$2:$B$17,0)&gt;=1,M73,NA())</f>
        <v>#N/A</v>
      </c>
      <c r="AD73" s="58" t="e">
        <f>IF(MATCH(AD$2,Piv!$B$2:$B$17,0)&gt;=1,N73,NA())</f>
        <v>#N/A</v>
      </c>
      <c r="AE73" s="58" t="e">
        <f>IF(MATCH(AE$2,Piv!$B$2:$B$17,0)&gt;=1,O73,NA())</f>
        <v>#N/A</v>
      </c>
      <c r="AF73" s="58">
        <f>IF(MATCH(AF$2,Piv!$B$2:$B$17,0)&gt;=1,P73,NA())</f>
        <v>107.36858332048713</v>
      </c>
      <c r="AG73" s="31">
        <v>18866040000</v>
      </c>
      <c r="AH73" s="31">
        <v>3809.8319999999999</v>
      </c>
    </row>
    <row r="74" spans="1:34" x14ac:dyDescent="0.25">
      <c r="A74" s="59">
        <v>41352</v>
      </c>
      <c r="B74" s="57">
        <v>116.12503868771277</v>
      </c>
      <c r="C74" s="57">
        <v>114.0261934938741</v>
      </c>
      <c r="D74" s="57">
        <v>78.723404255319153</v>
      </c>
      <c r="E74" s="57">
        <v>73.950839328537171</v>
      </c>
      <c r="F74" s="57">
        <v>76.836917562724011</v>
      </c>
      <c r="G74" s="57">
        <v>96.44682404477976</v>
      </c>
      <c r="H74" s="57">
        <v>87.440758293838854</v>
      </c>
      <c r="I74" s="57">
        <v>56.000000000000007</v>
      </c>
      <c r="J74" s="57">
        <v>94.642857142857139</v>
      </c>
      <c r="K74" s="57">
        <v>120.08968609865471</v>
      </c>
      <c r="L74" s="57">
        <v>88.63636363636364</v>
      </c>
      <c r="M74" s="57">
        <v>100.38058991436726</v>
      </c>
      <c r="N74" s="57">
        <v>99.290780141843967</v>
      </c>
      <c r="O74" s="57">
        <v>117.51221345358887</v>
      </c>
      <c r="P74" s="57">
        <v>108.10852474179127</v>
      </c>
      <c r="Q74" s="59">
        <f t="shared" si="3"/>
        <v>41352</v>
      </c>
      <c r="R74" s="58">
        <f>IF(MATCH(R$2,Piv!$B$2:$B$17,0)&gt;=1,B74,NA())</f>
        <v>116.12503868771277</v>
      </c>
      <c r="S74" s="58" t="e">
        <f>IF(MATCH(S$2,Piv!$B$2:$B$17,0)&gt;=1,C74,NA())</f>
        <v>#N/A</v>
      </c>
      <c r="T74" s="58" t="e">
        <f>IF(MATCH(T$2,Piv!$B$2:$B$17,0)&gt;=1,D74,NA())</f>
        <v>#N/A</v>
      </c>
      <c r="U74" s="58">
        <f>IF(MATCH(U$2,Piv!$B$2:$B$17,0)&gt;=1,E74,NA())</f>
        <v>73.950839328537171</v>
      </c>
      <c r="V74" s="58" t="e">
        <f>IF(MATCH(V$2,Piv!$B$2:$B$17,0)&gt;=1,F74,NA())</f>
        <v>#N/A</v>
      </c>
      <c r="W74" s="58">
        <f>IF(MATCH(W$2,Piv!$B$2:$B$17,0)&gt;=1,G74,NA())</f>
        <v>96.44682404477976</v>
      </c>
      <c r="X74" s="58" t="e">
        <f>IF(MATCH(X$2,Piv!$B$2:$B$17,0)&gt;=1,H74,NA())</f>
        <v>#N/A</v>
      </c>
      <c r="Y74" s="58" t="e">
        <f>IF(MATCH(Y$2,Piv!$B$2:$B$17,0)&gt;=1,I74,NA())</f>
        <v>#N/A</v>
      </c>
      <c r="Z74" s="58">
        <f>IF(MATCH(Z$2,Piv!$B$2:$B$17,0)&gt;=1,J74,NA())</f>
        <v>94.642857142857139</v>
      </c>
      <c r="AA74" s="58" t="e">
        <f>IF(MATCH(AA$2,Piv!$B$2:$B$17,0)&gt;=1,K74,NA())</f>
        <v>#N/A</v>
      </c>
      <c r="AB74" s="58">
        <f>IF(MATCH(AB$2,Piv!$B$2:$B$17,0)&gt;=1,L74,NA())</f>
        <v>88.63636363636364</v>
      </c>
      <c r="AC74" s="58" t="e">
        <f>IF(MATCH(AC$2,Piv!$B$2:$B$17,0)&gt;=1,M74,NA())</f>
        <v>#N/A</v>
      </c>
      <c r="AD74" s="58" t="e">
        <f>IF(MATCH(AD$2,Piv!$B$2:$B$17,0)&gt;=1,N74,NA())</f>
        <v>#N/A</v>
      </c>
      <c r="AE74" s="58" t="e">
        <f>IF(MATCH(AE$2,Piv!$B$2:$B$17,0)&gt;=1,O74,NA())</f>
        <v>#N/A</v>
      </c>
      <c r="AF74" s="58">
        <f>IF(MATCH(AF$2,Piv!$B$2:$B$17,0)&gt;=1,P74,NA())</f>
        <v>108.10852474179127</v>
      </c>
      <c r="AG74" s="31">
        <v>20034360000</v>
      </c>
      <c r="AH74" s="31">
        <v>6959.0879999999997</v>
      </c>
    </row>
    <row r="75" spans="1:34" x14ac:dyDescent="0.25">
      <c r="A75" s="59">
        <v>41353</v>
      </c>
      <c r="B75" s="57">
        <v>115.01083255957907</v>
      </c>
      <c r="C75" s="57">
        <v>115.20912547528516</v>
      </c>
      <c r="D75" s="57">
        <v>82.978723404255319</v>
      </c>
      <c r="E75" s="57">
        <v>70.593525179856115</v>
      </c>
      <c r="F75" s="57">
        <v>77.956989247311824</v>
      </c>
      <c r="G75" s="57">
        <v>95.473351180335854</v>
      </c>
      <c r="H75" s="57">
        <v>86.808846761453395</v>
      </c>
      <c r="I75" s="57">
        <v>54.819277108433738</v>
      </c>
      <c r="J75" s="57">
        <v>97.098214285714292</v>
      </c>
      <c r="K75" s="57">
        <v>119.46188340807176</v>
      </c>
      <c r="L75" s="57">
        <v>89.13636363636364</v>
      </c>
      <c r="M75" s="57">
        <v>100.28544243577547</v>
      </c>
      <c r="N75" s="57">
        <v>96.726677577741398</v>
      </c>
      <c r="O75" s="57">
        <v>115.33258173618938</v>
      </c>
      <c r="P75" s="57">
        <v>108.35517188222599</v>
      </c>
      <c r="Q75" s="59">
        <f t="shared" si="3"/>
        <v>41353</v>
      </c>
      <c r="R75" s="58">
        <f>IF(MATCH(R$2,Piv!$B$2:$B$17,0)&gt;=1,B75,NA())</f>
        <v>115.01083255957907</v>
      </c>
      <c r="S75" s="58" t="e">
        <f>IF(MATCH(S$2,Piv!$B$2:$B$17,0)&gt;=1,C75,NA())</f>
        <v>#N/A</v>
      </c>
      <c r="T75" s="58" t="e">
        <f>IF(MATCH(T$2,Piv!$B$2:$B$17,0)&gt;=1,D75,NA())</f>
        <v>#N/A</v>
      </c>
      <c r="U75" s="58">
        <f>IF(MATCH(U$2,Piv!$B$2:$B$17,0)&gt;=1,E75,NA())</f>
        <v>70.593525179856115</v>
      </c>
      <c r="V75" s="58" t="e">
        <f>IF(MATCH(V$2,Piv!$B$2:$B$17,0)&gt;=1,F75,NA())</f>
        <v>#N/A</v>
      </c>
      <c r="W75" s="58">
        <f>IF(MATCH(W$2,Piv!$B$2:$B$17,0)&gt;=1,G75,NA())</f>
        <v>95.473351180335854</v>
      </c>
      <c r="X75" s="58" t="e">
        <f>IF(MATCH(X$2,Piv!$B$2:$B$17,0)&gt;=1,H75,NA())</f>
        <v>#N/A</v>
      </c>
      <c r="Y75" s="58" t="e">
        <f>IF(MATCH(Y$2,Piv!$B$2:$B$17,0)&gt;=1,I75,NA())</f>
        <v>#N/A</v>
      </c>
      <c r="Z75" s="58">
        <f>IF(MATCH(Z$2,Piv!$B$2:$B$17,0)&gt;=1,J75,NA())</f>
        <v>97.098214285714292</v>
      </c>
      <c r="AA75" s="58" t="e">
        <f>IF(MATCH(AA$2,Piv!$B$2:$B$17,0)&gt;=1,K75,NA())</f>
        <v>#N/A</v>
      </c>
      <c r="AB75" s="58">
        <f>IF(MATCH(AB$2,Piv!$B$2:$B$17,0)&gt;=1,L75,NA())</f>
        <v>89.13636363636364</v>
      </c>
      <c r="AC75" s="58" t="e">
        <f>IF(MATCH(AC$2,Piv!$B$2:$B$17,0)&gt;=1,M75,NA())</f>
        <v>#N/A</v>
      </c>
      <c r="AD75" s="58" t="e">
        <f>IF(MATCH(AD$2,Piv!$B$2:$B$17,0)&gt;=1,N75,NA())</f>
        <v>#N/A</v>
      </c>
      <c r="AE75" s="58" t="e">
        <f>IF(MATCH(AE$2,Piv!$B$2:$B$17,0)&gt;=1,O75,NA())</f>
        <v>#N/A</v>
      </c>
      <c r="AF75" s="58">
        <f>IF(MATCH(AF$2,Piv!$B$2:$B$17,0)&gt;=1,P75,NA())</f>
        <v>108.35517188222599</v>
      </c>
      <c r="AG75" s="31">
        <v>15107070000</v>
      </c>
      <c r="AH75" s="31">
        <v>2931.74</v>
      </c>
    </row>
    <row r="76" spans="1:34" x14ac:dyDescent="0.25">
      <c r="A76" s="59">
        <v>41354</v>
      </c>
      <c r="B76" s="57">
        <v>113.61807489941194</v>
      </c>
      <c r="C76" s="57">
        <v>112.50528094634559</v>
      </c>
      <c r="D76" s="57">
        <v>82.978723404255319</v>
      </c>
      <c r="E76" s="57">
        <v>71.073141486810542</v>
      </c>
      <c r="F76" s="57">
        <v>78.494623655913969</v>
      </c>
      <c r="G76" s="57">
        <v>95.449014358724753</v>
      </c>
      <c r="H76" s="57">
        <v>89.02053712480253</v>
      </c>
      <c r="I76" s="57">
        <v>54.337349397590359</v>
      </c>
      <c r="J76" s="57">
        <v>98.214285714285708</v>
      </c>
      <c r="K76" s="57">
        <v>119.9103139013453</v>
      </c>
      <c r="L76" s="57">
        <v>87.13636363636364</v>
      </c>
      <c r="M76" s="57">
        <v>101.23691722169363</v>
      </c>
      <c r="N76" s="57">
        <v>95.799236224768137</v>
      </c>
      <c r="O76" s="57">
        <v>110.59751972942502</v>
      </c>
      <c r="P76" s="57">
        <v>107.66147679975336</v>
      </c>
      <c r="Q76" s="59">
        <f t="shared" si="3"/>
        <v>41354</v>
      </c>
      <c r="R76" s="58">
        <f>IF(MATCH(R$2,Piv!$B$2:$B$17,0)&gt;=1,B76,NA())</f>
        <v>113.61807489941194</v>
      </c>
      <c r="S76" s="58" t="e">
        <f>IF(MATCH(S$2,Piv!$B$2:$B$17,0)&gt;=1,C76,NA())</f>
        <v>#N/A</v>
      </c>
      <c r="T76" s="58" t="e">
        <f>IF(MATCH(T$2,Piv!$B$2:$B$17,0)&gt;=1,D76,NA())</f>
        <v>#N/A</v>
      </c>
      <c r="U76" s="58">
        <f>IF(MATCH(U$2,Piv!$B$2:$B$17,0)&gt;=1,E76,NA())</f>
        <v>71.073141486810542</v>
      </c>
      <c r="V76" s="58" t="e">
        <f>IF(MATCH(V$2,Piv!$B$2:$B$17,0)&gt;=1,F76,NA())</f>
        <v>#N/A</v>
      </c>
      <c r="W76" s="58">
        <f>IF(MATCH(W$2,Piv!$B$2:$B$17,0)&gt;=1,G76,NA())</f>
        <v>95.449014358724753</v>
      </c>
      <c r="X76" s="58" t="e">
        <f>IF(MATCH(X$2,Piv!$B$2:$B$17,0)&gt;=1,H76,NA())</f>
        <v>#N/A</v>
      </c>
      <c r="Y76" s="58" t="e">
        <f>IF(MATCH(Y$2,Piv!$B$2:$B$17,0)&gt;=1,I76,NA())</f>
        <v>#N/A</v>
      </c>
      <c r="Z76" s="58">
        <f>IF(MATCH(Z$2,Piv!$B$2:$B$17,0)&gt;=1,J76,NA())</f>
        <v>98.214285714285708</v>
      </c>
      <c r="AA76" s="58" t="e">
        <f>IF(MATCH(AA$2,Piv!$B$2:$B$17,0)&gt;=1,K76,NA())</f>
        <v>#N/A</v>
      </c>
      <c r="AB76" s="58">
        <f>IF(MATCH(AB$2,Piv!$B$2:$B$17,0)&gt;=1,L76,NA())</f>
        <v>87.13636363636364</v>
      </c>
      <c r="AC76" s="58" t="e">
        <f>IF(MATCH(AC$2,Piv!$B$2:$B$17,0)&gt;=1,M76,NA())</f>
        <v>#N/A</v>
      </c>
      <c r="AD76" s="58" t="e">
        <f>IF(MATCH(AD$2,Piv!$B$2:$B$17,0)&gt;=1,N76,NA())</f>
        <v>#N/A</v>
      </c>
      <c r="AE76" s="58" t="e">
        <f>IF(MATCH(AE$2,Piv!$B$2:$B$17,0)&gt;=1,O76,NA())</f>
        <v>#N/A</v>
      </c>
      <c r="AF76" s="58">
        <f>IF(MATCH(AF$2,Piv!$B$2:$B$17,0)&gt;=1,P76,NA())</f>
        <v>107.66147679975336</v>
      </c>
      <c r="AG76" s="31">
        <v>14271540000</v>
      </c>
      <c r="AH76" s="31">
        <v>3633.183</v>
      </c>
    </row>
    <row r="77" spans="1:34" x14ac:dyDescent="0.25">
      <c r="A77" s="59">
        <v>41355</v>
      </c>
      <c r="B77" s="57">
        <v>113.55617455896005</v>
      </c>
      <c r="C77" s="57">
        <v>116.89902830587242</v>
      </c>
      <c r="D77" s="57">
        <v>82.978723404255319</v>
      </c>
      <c r="E77" s="57">
        <v>69.424460431654666</v>
      </c>
      <c r="F77" s="57">
        <v>78.181003584229387</v>
      </c>
      <c r="G77" s="57">
        <v>94.232173278169867</v>
      </c>
      <c r="H77" s="57">
        <v>89.02053712480253</v>
      </c>
      <c r="I77" s="57">
        <v>54.192771084337352</v>
      </c>
      <c r="J77" s="57">
        <v>98.214285714285708</v>
      </c>
      <c r="K77" s="57">
        <v>119.73094170403587</v>
      </c>
      <c r="L77" s="57">
        <v>86.136363636363626</v>
      </c>
      <c r="M77" s="57">
        <v>100.76117982873454</v>
      </c>
      <c r="N77" s="57">
        <v>94.353518821603927</v>
      </c>
      <c r="O77" s="57">
        <v>107.21533258173619</v>
      </c>
      <c r="P77" s="57">
        <v>107.53815322953599</v>
      </c>
      <c r="Q77" s="59">
        <f t="shared" si="3"/>
        <v>41355</v>
      </c>
      <c r="R77" s="58">
        <f>IF(MATCH(R$2,Piv!$B$2:$B$17,0)&gt;=1,B77,NA())</f>
        <v>113.55617455896005</v>
      </c>
      <c r="S77" s="58" t="e">
        <f>IF(MATCH(S$2,Piv!$B$2:$B$17,0)&gt;=1,C77,NA())</f>
        <v>#N/A</v>
      </c>
      <c r="T77" s="58" t="e">
        <f>IF(MATCH(T$2,Piv!$B$2:$B$17,0)&gt;=1,D77,NA())</f>
        <v>#N/A</v>
      </c>
      <c r="U77" s="58">
        <f>IF(MATCH(U$2,Piv!$B$2:$B$17,0)&gt;=1,E77,NA())</f>
        <v>69.424460431654666</v>
      </c>
      <c r="V77" s="58" t="e">
        <f>IF(MATCH(V$2,Piv!$B$2:$B$17,0)&gt;=1,F77,NA())</f>
        <v>#N/A</v>
      </c>
      <c r="W77" s="58">
        <f>IF(MATCH(W$2,Piv!$B$2:$B$17,0)&gt;=1,G77,NA())</f>
        <v>94.232173278169867</v>
      </c>
      <c r="X77" s="58" t="e">
        <f>IF(MATCH(X$2,Piv!$B$2:$B$17,0)&gt;=1,H77,NA())</f>
        <v>#N/A</v>
      </c>
      <c r="Y77" s="58" t="e">
        <f>IF(MATCH(Y$2,Piv!$B$2:$B$17,0)&gt;=1,I77,NA())</f>
        <v>#N/A</v>
      </c>
      <c r="Z77" s="58">
        <f>IF(MATCH(Z$2,Piv!$B$2:$B$17,0)&gt;=1,J77,NA())</f>
        <v>98.214285714285708</v>
      </c>
      <c r="AA77" s="58" t="e">
        <f>IF(MATCH(AA$2,Piv!$B$2:$B$17,0)&gt;=1,K77,NA())</f>
        <v>#N/A</v>
      </c>
      <c r="AB77" s="58">
        <f>IF(MATCH(AB$2,Piv!$B$2:$B$17,0)&gt;=1,L77,NA())</f>
        <v>86.136363636363626</v>
      </c>
      <c r="AC77" s="58" t="e">
        <f>IF(MATCH(AC$2,Piv!$B$2:$B$17,0)&gt;=1,M77,NA())</f>
        <v>#N/A</v>
      </c>
      <c r="AD77" s="58" t="e">
        <f>IF(MATCH(AD$2,Piv!$B$2:$B$17,0)&gt;=1,N77,NA())</f>
        <v>#N/A</v>
      </c>
      <c r="AE77" s="58" t="e">
        <f>IF(MATCH(AE$2,Piv!$B$2:$B$17,0)&gt;=1,O77,NA())</f>
        <v>#N/A</v>
      </c>
      <c r="AF77" s="58">
        <f>IF(MATCH(AF$2,Piv!$B$2:$B$17,0)&gt;=1,P77,NA())</f>
        <v>107.53815322953599</v>
      </c>
      <c r="AG77" s="31">
        <v>12542540000</v>
      </c>
      <c r="AH77" s="31">
        <v>3519.357</v>
      </c>
    </row>
    <row r="78" spans="1:34" x14ac:dyDescent="0.25">
      <c r="A78" s="59">
        <v>41358</v>
      </c>
      <c r="B78" s="57">
        <v>115.87743732590528</v>
      </c>
      <c r="C78" s="57">
        <v>118.63117870722435</v>
      </c>
      <c r="D78" s="57">
        <v>82.978723404255319</v>
      </c>
      <c r="E78" s="57">
        <v>66.996402877697832</v>
      </c>
      <c r="F78" s="57">
        <v>76.836917562724011</v>
      </c>
      <c r="G78" s="57">
        <v>93.648089559503532</v>
      </c>
      <c r="H78" s="57">
        <v>87.835703001579773</v>
      </c>
      <c r="I78" s="57">
        <v>50.289156626506028</v>
      </c>
      <c r="J78" s="57">
        <v>98.214285714285708</v>
      </c>
      <c r="K78" s="57">
        <v>118.29596412556054</v>
      </c>
      <c r="L78" s="57">
        <v>84.318181818181813</v>
      </c>
      <c r="M78" s="57">
        <v>100</v>
      </c>
      <c r="N78" s="57">
        <v>93.698854337152198</v>
      </c>
      <c r="O78" s="57">
        <v>100.75159714393085</v>
      </c>
      <c r="P78" s="57">
        <v>108.18560197317713</v>
      </c>
      <c r="Q78" s="59">
        <f t="shared" si="3"/>
        <v>41358</v>
      </c>
      <c r="R78" s="58">
        <f>IF(MATCH(R$2,Piv!$B$2:$B$17,0)&gt;=1,B78,NA())</f>
        <v>115.87743732590528</v>
      </c>
      <c r="S78" s="58" t="e">
        <f>IF(MATCH(S$2,Piv!$B$2:$B$17,0)&gt;=1,C78,NA())</f>
        <v>#N/A</v>
      </c>
      <c r="T78" s="58" t="e">
        <f>IF(MATCH(T$2,Piv!$B$2:$B$17,0)&gt;=1,D78,NA())</f>
        <v>#N/A</v>
      </c>
      <c r="U78" s="58">
        <f>IF(MATCH(U$2,Piv!$B$2:$B$17,0)&gt;=1,E78,NA())</f>
        <v>66.996402877697832</v>
      </c>
      <c r="V78" s="58" t="e">
        <f>IF(MATCH(V$2,Piv!$B$2:$B$17,0)&gt;=1,F78,NA())</f>
        <v>#N/A</v>
      </c>
      <c r="W78" s="58">
        <f>IF(MATCH(W$2,Piv!$B$2:$B$17,0)&gt;=1,G78,NA())</f>
        <v>93.648089559503532</v>
      </c>
      <c r="X78" s="58" t="e">
        <f>IF(MATCH(X$2,Piv!$B$2:$B$17,0)&gt;=1,H78,NA())</f>
        <v>#N/A</v>
      </c>
      <c r="Y78" s="58" t="e">
        <f>IF(MATCH(Y$2,Piv!$B$2:$B$17,0)&gt;=1,I78,NA())</f>
        <v>#N/A</v>
      </c>
      <c r="Z78" s="58">
        <f>IF(MATCH(Z$2,Piv!$B$2:$B$17,0)&gt;=1,J78,NA())</f>
        <v>98.214285714285708</v>
      </c>
      <c r="AA78" s="58" t="e">
        <f>IF(MATCH(AA$2,Piv!$B$2:$B$17,0)&gt;=1,K78,NA())</f>
        <v>#N/A</v>
      </c>
      <c r="AB78" s="58">
        <f>IF(MATCH(AB$2,Piv!$B$2:$B$17,0)&gt;=1,L78,NA())</f>
        <v>84.318181818181813</v>
      </c>
      <c r="AC78" s="58" t="e">
        <f>IF(MATCH(AC$2,Piv!$B$2:$B$17,0)&gt;=1,M78,NA())</f>
        <v>#N/A</v>
      </c>
      <c r="AD78" s="58" t="e">
        <f>IF(MATCH(AD$2,Piv!$B$2:$B$17,0)&gt;=1,N78,NA())</f>
        <v>#N/A</v>
      </c>
      <c r="AE78" s="58" t="e">
        <f>IF(MATCH(AE$2,Piv!$B$2:$B$17,0)&gt;=1,O78,NA())</f>
        <v>#N/A</v>
      </c>
      <c r="AF78" s="58">
        <f>IF(MATCH(AF$2,Piv!$B$2:$B$17,0)&gt;=1,P78,NA())</f>
        <v>108.18560197317713</v>
      </c>
      <c r="AG78" s="31">
        <v>26302970000</v>
      </c>
      <c r="AH78" s="31">
        <v>5490.2690000000002</v>
      </c>
    </row>
    <row r="79" spans="1:34" x14ac:dyDescent="0.25">
      <c r="A79" s="59">
        <v>41359</v>
      </c>
      <c r="B79" s="57">
        <v>116.21788919839058</v>
      </c>
      <c r="C79" s="57">
        <v>117.27925644275456</v>
      </c>
      <c r="D79" s="57">
        <v>82.978723404255319</v>
      </c>
      <c r="E79" s="57">
        <v>65.827338129496397</v>
      </c>
      <c r="F79" s="57">
        <v>78.942652329749109</v>
      </c>
      <c r="G79" s="57">
        <v>94.353857386225357</v>
      </c>
      <c r="H79" s="57">
        <v>87.914691943127963</v>
      </c>
      <c r="I79" s="57">
        <v>49.012048192771083</v>
      </c>
      <c r="J79" s="57">
        <v>95.025510204081627</v>
      </c>
      <c r="K79" s="57">
        <v>118.8340807174888</v>
      </c>
      <c r="L79" s="57">
        <v>82.409090909090907</v>
      </c>
      <c r="M79" s="57">
        <v>100.85632730732637</v>
      </c>
      <c r="N79" s="57">
        <v>94.708128750681936</v>
      </c>
      <c r="O79" s="57">
        <v>97.707628711010884</v>
      </c>
      <c r="P79" s="57">
        <v>107.78480036997071</v>
      </c>
      <c r="Q79" s="59">
        <f t="shared" si="3"/>
        <v>41359</v>
      </c>
      <c r="R79" s="58">
        <f>IF(MATCH(R$2,Piv!$B$2:$B$17,0)&gt;=1,B79,NA())</f>
        <v>116.21788919839058</v>
      </c>
      <c r="S79" s="58" t="e">
        <f>IF(MATCH(S$2,Piv!$B$2:$B$17,0)&gt;=1,C79,NA())</f>
        <v>#N/A</v>
      </c>
      <c r="T79" s="58" t="e">
        <f>IF(MATCH(T$2,Piv!$B$2:$B$17,0)&gt;=1,D79,NA())</f>
        <v>#N/A</v>
      </c>
      <c r="U79" s="58">
        <f>IF(MATCH(U$2,Piv!$B$2:$B$17,0)&gt;=1,E79,NA())</f>
        <v>65.827338129496397</v>
      </c>
      <c r="V79" s="58" t="e">
        <f>IF(MATCH(V$2,Piv!$B$2:$B$17,0)&gt;=1,F79,NA())</f>
        <v>#N/A</v>
      </c>
      <c r="W79" s="58">
        <f>IF(MATCH(W$2,Piv!$B$2:$B$17,0)&gt;=1,G79,NA())</f>
        <v>94.353857386225357</v>
      </c>
      <c r="X79" s="58" t="e">
        <f>IF(MATCH(X$2,Piv!$B$2:$B$17,0)&gt;=1,H79,NA())</f>
        <v>#N/A</v>
      </c>
      <c r="Y79" s="58" t="e">
        <f>IF(MATCH(Y$2,Piv!$B$2:$B$17,0)&gt;=1,I79,NA())</f>
        <v>#N/A</v>
      </c>
      <c r="Z79" s="58">
        <f>IF(MATCH(Z$2,Piv!$B$2:$B$17,0)&gt;=1,J79,NA())</f>
        <v>95.025510204081627</v>
      </c>
      <c r="AA79" s="58" t="e">
        <f>IF(MATCH(AA$2,Piv!$B$2:$B$17,0)&gt;=1,K79,NA())</f>
        <v>#N/A</v>
      </c>
      <c r="AB79" s="58">
        <f>IF(MATCH(AB$2,Piv!$B$2:$B$17,0)&gt;=1,L79,NA())</f>
        <v>82.409090909090907</v>
      </c>
      <c r="AC79" s="58" t="e">
        <f>IF(MATCH(AC$2,Piv!$B$2:$B$17,0)&gt;=1,M79,NA())</f>
        <v>#N/A</v>
      </c>
      <c r="AD79" s="58" t="e">
        <f>IF(MATCH(AD$2,Piv!$B$2:$B$17,0)&gt;=1,N79,NA())</f>
        <v>#N/A</v>
      </c>
      <c r="AE79" s="58" t="e">
        <f>IF(MATCH(AE$2,Piv!$B$2:$B$17,0)&gt;=1,O79,NA())</f>
        <v>#N/A</v>
      </c>
      <c r="AF79" s="58">
        <f>IF(MATCH(AF$2,Piv!$B$2:$B$17,0)&gt;=1,P79,NA())</f>
        <v>107.78480036997071</v>
      </c>
      <c r="AG79" s="31">
        <v>12191300000</v>
      </c>
      <c r="AH79" s="31">
        <v>3316.59</v>
      </c>
    </row>
    <row r="80" spans="1:34" x14ac:dyDescent="0.25">
      <c r="A80" s="59">
        <v>41360</v>
      </c>
      <c r="B80" s="57">
        <v>115.13463324048281</v>
      </c>
      <c r="C80" s="57">
        <v>115.96958174904944</v>
      </c>
      <c r="D80" s="57">
        <v>77.659574468085097</v>
      </c>
      <c r="E80" s="57">
        <v>65.947242206235018</v>
      </c>
      <c r="F80" s="57">
        <v>77.732974910394276</v>
      </c>
      <c r="G80" s="57">
        <v>94.499878315891948</v>
      </c>
      <c r="H80" s="57">
        <v>89.573459715639814</v>
      </c>
      <c r="I80" s="57">
        <v>49.783132530120483</v>
      </c>
      <c r="J80" s="57">
        <v>94.897959183673478</v>
      </c>
      <c r="K80" s="57">
        <v>118.56502242152467</v>
      </c>
      <c r="L80" s="57">
        <v>81.36363636363636</v>
      </c>
      <c r="M80" s="57">
        <v>100.85632730732637</v>
      </c>
      <c r="N80" s="57">
        <v>93.9443535188216</v>
      </c>
      <c r="O80" s="57">
        <v>96.843291995490404</v>
      </c>
      <c r="P80" s="57">
        <v>108.32434098967165</v>
      </c>
      <c r="Q80" s="59">
        <f t="shared" si="3"/>
        <v>41360</v>
      </c>
      <c r="R80" s="58">
        <f>IF(MATCH(R$2,Piv!$B$2:$B$17,0)&gt;=1,B80,NA())</f>
        <v>115.13463324048281</v>
      </c>
      <c r="S80" s="58" t="e">
        <f>IF(MATCH(S$2,Piv!$B$2:$B$17,0)&gt;=1,C80,NA())</f>
        <v>#N/A</v>
      </c>
      <c r="T80" s="58" t="e">
        <f>IF(MATCH(T$2,Piv!$B$2:$B$17,0)&gt;=1,D80,NA())</f>
        <v>#N/A</v>
      </c>
      <c r="U80" s="58">
        <f>IF(MATCH(U$2,Piv!$B$2:$B$17,0)&gt;=1,E80,NA())</f>
        <v>65.947242206235018</v>
      </c>
      <c r="V80" s="58" t="e">
        <f>IF(MATCH(V$2,Piv!$B$2:$B$17,0)&gt;=1,F80,NA())</f>
        <v>#N/A</v>
      </c>
      <c r="W80" s="58">
        <f>IF(MATCH(W$2,Piv!$B$2:$B$17,0)&gt;=1,G80,NA())</f>
        <v>94.499878315891948</v>
      </c>
      <c r="X80" s="58" t="e">
        <f>IF(MATCH(X$2,Piv!$B$2:$B$17,0)&gt;=1,H80,NA())</f>
        <v>#N/A</v>
      </c>
      <c r="Y80" s="58" t="e">
        <f>IF(MATCH(Y$2,Piv!$B$2:$B$17,0)&gt;=1,I80,NA())</f>
        <v>#N/A</v>
      </c>
      <c r="Z80" s="58">
        <f>IF(MATCH(Z$2,Piv!$B$2:$B$17,0)&gt;=1,J80,NA())</f>
        <v>94.897959183673478</v>
      </c>
      <c r="AA80" s="58" t="e">
        <f>IF(MATCH(AA$2,Piv!$B$2:$B$17,0)&gt;=1,K80,NA())</f>
        <v>#N/A</v>
      </c>
      <c r="AB80" s="58">
        <f>IF(MATCH(AB$2,Piv!$B$2:$B$17,0)&gt;=1,L80,NA())</f>
        <v>81.36363636363636</v>
      </c>
      <c r="AC80" s="58" t="e">
        <f>IF(MATCH(AC$2,Piv!$B$2:$B$17,0)&gt;=1,M80,NA())</f>
        <v>#N/A</v>
      </c>
      <c r="AD80" s="58" t="e">
        <f>IF(MATCH(AD$2,Piv!$B$2:$B$17,0)&gt;=1,N80,NA())</f>
        <v>#N/A</v>
      </c>
      <c r="AE80" s="58" t="e">
        <f>IF(MATCH(AE$2,Piv!$B$2:$B$17,0)&gt;=1,O80,NA())</f>
        <v>#N/A</v>
      </c>
      <c r="AF80" s="58">
        <f>IF(MATCH(AF$2,Piv!$B$2:$B$17,0)&gt;=1,P80,NA())</f>
        <v>108.32434098967165</v>
      </c>
      <c r="AG80" s="31">
        <v>19922960000</v>
      </c>
      <c r="AH80" s="31">
        <v>2941.9850000000001</v>
      </c>
    </row>
    <row r="81" spans="1:34" x14ac:dyDescent="0.25">
      <c r="A81" s="59">
        <v>41361</v>
      </c>
      <c r="B81" s="57">
        <v>115.50603528319405</v>
      </c>
      <c r="C81" s="57">
        <v>117.44824672581326</v>
      </c>
      <c r="D81" s="57">
        <v>82.531914893617014</v>
      </c>
      <c r="E81" s="57">
        <v>66.876498800959226</v>
      </c>
      <c r="F81" s="57">
        <v>77.643369175627242</v>
      </c>
      <c r="G81" s="57">
        <v>93.210026770503774</v>
      </c>
      <c r="H81" s="57">
        <v>89.731437598736179</v>
      </c>
      <c r="I81" s="57">
        <v>46.53012048192771</v>
      </c>
      <c r="J81" s="57">
        <v>96.301020408163268</v>
      </c>
      <c r="K81" s="57">
        <v>119.46188340807176</v>
      </c>
      <c r="L81" s="57">
        <v>81</v>
      </c>
      <c r="M81" s="57">
        <v>100.4757373929591</v>
      </c>
      <c r="N81" s="57">
        <v>92.307692307692307</v>
      </c>
      <c r="O81" s="57">
        <v>92.484028560691456</v>
      </c>
      <c r="P81" s="57">
        <v>108.74055803915523</v>
      </c>
      <c r="Q81" s="59">
        <f t="shared" si="3"/>
        <v>41361</v>
      </c>
      <c r="R81" s="58">
        <f>IF(MATCH(R$2,Piv!$B$2:$B$17,0)&gt;=1,B81,NA())</f>
        <v>115.50603528319405</v>
      </c>
      <c r="S81" s="58" t="e">
        <f>IF(MATCH(S$2,Piv!$B$2:$B$17,0)&gt;=1,C81,NA())</f>
        <v>#N/A</v>
      </c>
      <c r="T81" s="58" t="e">
        <f>IF(MATCH(T$2,Piv!$B$2:$B$17,0)&gt;=1,D81,NA())</f>
        <v>#N/A</v>
      </c>
      <c r="U81" s="58">
        <f>IF(MATCH(U$2,Piv!$B$2:$B$17,0)&gt;=1,E81,NA())</f>
        <v>66.876498800959226</v>
      </c>
      <c r="V81" s="58" t="e">
        <f>IF(MATCH(V$2,Piv!$B$2:$B$17,0)&gt;=1,F81,NA())</f>
        <v>#N/A</v>
      </c>
      <c r="W81" s="58">
        <f>IF(MATCH(W$2,Piv!$B$2:$B$17,0)&gt;=1,G81,NA())</f>
        <v>93.210026770503774</v>
      </c>
      <c r="X81" s="58" t="e">
        <f>IF(MATCH(X$2,Piv!$B$2:$B$17,0)&gt;=1,H81,NA())</f>
        <v>#N/A</v>
      </c>
      <c r="Y81" s="58" t="e">
        <f>IF(MATCH(Y$2,Piv!$B$2:$B$17,0)&gt;=1,I81,NA())</f>
        <v>#N/A</v>
      </c>
      <c r="Z81" s="58">
        <f>IF(MATCH(Z$2,Piv!$B$2:$B$17,0)&gt;=1,J81,NA())</f>
        <v>96.301020408163268</v>
      </c>
      <c r="AA81" s="58" t="e">
        <f>IF(MATCH(AA$2,Piv!$B$2:$B$17,0)&gt;=1,K81,NA())</f>
        <v>#N/A</v>
      </c>
      <c r="AB81" s="58">
        <f>IF(MATCH(AB$2,Piv!$B$2:$B$17,0)&gt;=1,L81,NA())</f>
        <v>81</v>
      </c>
      <c r="AC81" s="58" t="e">
        <f>IF(MATCH(AC$2,Piv!$B$2:$B$17,0)&gt;=1,M81,NA())</f>
        <v>#N/A</v>
      </c>
      <c r="AD81" s="58" t="e">
        <f>IF(MATCH(AD$2,Piv!$B$2:$B$17,0)&gt;=1,N81,NA())</f>
        <v>#N/A</v>
      </c>
      <c r="AE81" s="58" t="e">
        <f>IF(MATCH(AE$2,Piv!$B$2:$B$17,0)&gt;=1,O81,NA())</f>
        <v>#N/A</v>
      </c>
      <c r="AF81" s="58">
        <f>IF(MATCH(AF$2,Piv!$B$2:$B$17,0)&gt;=1,P81,NA())</f>
        <v>108.74055803915523</v>
      </c>
      <c r="AG81" s="31">
        <v>18685770000</v>
      </c>
      <c r="AH81" s="31">
        <v>2365.5250000000001</v>
      </c>
    </row>
    <row r="82" spans="1:34" x14ac:dyDescent="0.25">
      <c r="A82" s="59">
        <v>41362</v>
      </c>
      <c r="B82" s="57">
        <v>115.50603528319405</v>
      </c>
      <c r="C82" s="57">
        <v>117.44824672581326</v>
      </c>
      <c r="D82" s="57">
        <v>82.531914893617014</v>
      </c>
      <c r="E82" s="57">
        <v>66.876498800959226</v>
      </c>
      <c r="F82" s="57">
        <v>77.643369175627242</v>
      </c>
      <c r="G82" s="57">
        <v>93.210026770503774</v>
      </c>
      <c r="H82" s="57">
        <v>89.731437598736179</v>
      </c>
      <c r="I82" s="57">
        <v>46.53012048192771</v>
      </c>
      <c r="J82" s="57">
        <v>96.301020408163268</v>
      </c>
      <c r="K82" s="57">
        <v>119.46188340807176</v>
      </c>
      <c r="L82" s="57">
        <v>81</v>
      </c>
      <c r="M82" s="57">
        <v>100.4757373929591</v>
      </c>
      <c r="N82" s="57">
        <v>92.307692307692307</v>
      </c>
      <c r="O82" s="57">
        <v>92.484028560691456</v>
      </c>
      <c r="P82" s="57">
        <v>108.74055803915523</v>
      </c>
      <c r="Q82" s="59">
        <f t="shared" si="3"/>
        <v>41362</v>
      </c>
      <c r="R82" s="58">
        <f>IF(MATCH(R$2,Piv!$B$2:$B$17,0)&gt;=1,B82,NA())</f>
        <v>115.50603528319405</v>
      </c>
      <c r="S82" s="58" t="e">
        <f>IF(MATCH(S$2,Piv!$B$2:$B$17,0)&gt;=1,C82,NA())</f>
        <v>#N/A</v>
      </c>
      <c r="T82" s="58" t="e">
        <f>IF(MATCH(T$2,Piv!$B$2:$B$17,0)&gt;=1,D82,NA())</f>
        <v>#N/A</v>
      </c>
      <c r="U82" s="58">
        <f>IF(MATCH(U$2,Piv!$B$2:$B$17,0)&gt;=1,E82,NA())</f>
        <v>66.876498800959226</v>
      </c>
      <c r="V82" s="58" t="e">
        <f>IF(MATCH(V$2,Piv!$B$2:$B$17,0)&gt;=1,F82,NA())</f>
        <v>#N/A</v>
      </c>
      <c r="W82" s="58">
        <f>IF(MATCH(W$2,Piv!$B$2:$B$17,0)&gt;=1,G82,NA())</f>
        <v>93.210026770503774</v>
      </c>
      <c r="X82" s="58" t="e">
        <f>IF(MATCH(X$2,Piv!$B$2:$B$17,0)&gt;=1,H82,NA())</f>
        <v>#N/A</v>
      </c>
      <c r="Y82" s="58" t="e">
        <f>IF(MATCH(Y$2,Piv!$B$2:$B$17,0)&gt;=1,I82,NA())</f>
        <v>#N/A</v>
      </c>
      <c r="Z82" s="58">
        <f>IF(MATCH(Z$2,Piv!$B$2:$B$17,0)&gt;=1,J82,NA())</f>
        <v>96.301020408163268</v>
      </c>
      <c r="AA82" s="58" t="e">
        <f>IF(MATCH(AA$2,Piv!$B$2:$B$17,0)&gt;=1,K82,NA())</f>
        <v>#N/A</v>
      </c>
      <c r="AB82" s="58">
        <f>IF(MATCH(AB$2,Piv!$B$2:$B$17,0)&gt;=1,L82,NA())</f>
        <v>81</v>
      </c>
      <c r="AC82" s="58" t="e">
        <f>IF(MATCH(AC$2,Piv!$B$2:$B$17,0)&gt;=1,M82,NA())</f>
        <v>#N/A</v>
      </c>
      <c r="AD82" s="58" t="e">
        <f>IF(MATCH(AD$2,Piv!$B$2:$B$17,0)&gt;=1,N82,NA())</f>
        <v>#N/A</v>
      </c>
      <c r="AE82" s="58" t="e">
        <f>IF(MATCH(AE$2,Piv!$B$2:$B$17,0)&gt;=1,O82,NA())</f>
        <v>#N/A</v>
      </c>
      <c r="AF82" s="58">
        <f>IF(MATCH(AF$2,Piv!$B$2:$B$17,0)&gt;=1,P82,NA())</f>
        <v>108.74055803915523</v>
      </c>
      <c r="AG82" s="31">
        <v>18685770000</v>
      </c>
      <c r="AH82" s="31">
        <v>2365.5250000000001</v>
      </c>
    </row>
    <row r="83" spans="1:34" x14ac:dyDescent="0.25">
      <c r="A83" s="59">
        <v>41365</v>
      </c>
      <c r="B83" s="57">
        <v>115.50603528319405</v>
      </c>
      <c r="C83" s="57">
        <v>117.44824672581326</v>
      </c>
      <c r="D83" s="57">
        <v>82.531914893617014</v>
      </c>
      <c r="E83" s="57">
        <v>66.876498800959226</v>
      </c>
      <c r="F83" s="57">
        <v>77.643369175627242</v>
      </c>
      <c r="G83" s="57">
        <v>93.210026770503774</v>
      </c>
      <c r="H83" s="57">
        <v>89.731437598736179</v>
      </c>
      <c r="I83" s="57">
        <v>46.53012048192771</v>
      </c>
      <c r="J83" s="57">
        <v>96.301020408163268</v>
      </c>
      <c r="K83" s="57">
        <v>119.46188340807176</v>
      </c>
      <c r="L83" s="57">
        <v>81</v>
      </c>
      <c r="M83" s="57">
        <v>100.4757373929591</v>
      </c>
      <c r="N83" s="57">
        <v>92.307692307692307</v>
      </c>
      <c r="O83" s="57">
        <v>92.484028560691456</v>
      </c>
      <c r="P83" s="57">
        <v>108.74055803915523</v>
      </c>
      <c r="Q83" s="59">
        <f t="shared" si="3"/>
        <v>41365</v>
      </c>
      <c r="R83" s="58">
        <f>IF(MATCH(R$2,Piv!$B$2:$B$17,0)&gt;=1,B83,NA())</f>
        <v>115.50603528319405</v>
      </c>
      <c r="S83" s="58" t="e">
        <f>IF(MATCH(S$2,Piv!$B$2:$B$17,0)&gt;=1,C83,NA())</f>
        <v>#N/A</v>
      </c>
      <c r="T83" s="58" t="e">
        <f>IF(MATCH(T$2,Piv!$B$2:$B$17,0)&gt;=1,D83,NA())</f>
        <v>#N/A</v>
      </c>
      <c r="U83" s="58">
        <f>IF(MATCH(U$2,Piv!$B$2:$B$17,0)&gt;=1,E83,NA())</f>
        <v>66.876498800959226</v>
      </c>
      <c r="V83" s="58" t="e">
        <f>IF(MATCH(V$2,Piv!$B$2:$B$17,0)&gt;=1,F83,NA())</f>
        <v>#N/A</v>
      </c>
      <c r="W83" s="58">
        <f>IF(MATCH(W$2,Piv!$B$2:$B$17,0)&gt;=1,G83,NA())</f>
        <v>93.210026770503774</v>
      </c>
      <c r="X83" s="58" t="e">
        <f>IF(MATCH(X$2,Piv!$B$2:$B$17,0)&gt;=1,H83,NA())</f>
        <v>#N/A</v>
      </c>
      <c r="Y83" s="58" t="e">
        <f>IF(MATCH(Y$2,Piv!$B$2:$B$17,0)&gt;=1,I83,NA())</f>
        <v>#N/A</v>
      </c>
      <c r="Z83" s="58">
        <f>IF(MATCH(Z$2,Piv!$B$2:$B$17,0)&gt;=1,J83,NA())</f>
        <v>96.301020408163268</v>
      </c>
      <c r="AA83" s="58" t="e">
        <f>IF(MATCH(AA$2,Piv!$B$2:$B$17,0)&gt;=1,K83,NA())</f>
        <v>#N/A</v>
      </c>
      <c r="AB83" s="58">
        <f>IF(MATCH(AB$2,Piv!$B$2:$B$17,0)&gt;=1,L83,NA())</f>
        <v>81</v>
      </c>
      <c r="AC83" s="58" t="e">
        <f>IF(MATCH(AC$2,Piv!$B$2:$B$17,0)&gt;=1,M83,NA())</f>
        <v>#N/A</v>
      </c>
      <c r="AD83" s="58" t="e">
        <f>IF(MATCH(AD$2,Piv!$B$2:$B$17,0)&gt;=1,N83,NA())</f>
        <v>#N/A</v>
      </c>
      <c r="AE83" s="58" t="e">
        <f>IF(MATCH(AE$2,Piv!$B$2:$B$17,0)&gt;=1,O83,NA())</f>
        <v>#N/A</v>
      </c>
      <c r="AF83" s="58">
        <f>IF(MATCH(AF$2,Piv!$B$2:$B$17,0)&gt;=1,P83,NA())</f>
        <v>108.74055803915523</v>
      </c>
      <c r="AG83" s="31">
        <v>18685770000</v>
      </c>
      <c r="AH83" s="31">
        <v>2365.5250000000001</v>
      </c>
    </row>
    <row r="84" spans="1:34" x14ac:dyDescent="0.25">
      <c r="A84" s="59">
        <v>41366</v>
      </c>
      <c r="B84" s="57">
        <v>118.84865366759516</v>
      </c>
      <c r="C84" s="57">
        <v>119.01140684410647</v>
      </c>
      <c r="D84" s="57">
        <v>81.914893617021278</v>
      </c>
      <c r="E84" s="57">
        <v>61.420863309352512</v>
      </c>
      <c r="F84" s="57">
        <v>78.539426523297493</v>
      </c>
      <c r="G84" s="57">
        <v>94.402531029447559</v>
      </c>
      <c r="H84" s="57">
        <v>88.309636650868882</v>
      </c>
      <c r="I84" s="57">
        <v>45.132530120481931</v>
      </c>
      <c r="J84" s="57">
        <v>96.173469387755105</v>
      </c>
      <c r="K84" s="57">
        <v>123.22869955156949</v>
      </c>
      <c r="L84" s="57">
        <v>80.909090909090907</v>
      </c>
      <c r="M84" s="57">
        <v>102.94957183634634</v>
      </c>
      <c r="N84" s="57">
        <v>91.325695581014728</v>
      </c>
      <c r="O84" s="57">
        <v>88.425403983464861</v>
      </c>
      <c r="P84" s="57">
        <v>110.68290427007861</v>
      </c>
      <c r="Q84" s="59">
        <f t="shared" si="3"/>
        <v>41366</v>
      </c>
      <c r="R84" s="58">
        <f>IF(MATCH(R$2,Piv!$B$2:$B$17,0)&gt;=1,B84,NA())</f>
        <v>118.84865366759516</v>
      </c>
      <c r="S84" s="58" t="e">
        <f>IF(MATCH(S$2,Piv!$B$2:$B$17,0)&gt;=1,C84,NA())</f>
        <v>#N/A</v>
      </c>
      <c r="T84" s="58" t="e">
        <f>IF(MATCH(T$2,Piv!$B$2:$B$17,0)&gt;=1,D84,NA())</f>
        <v>#N/A</v>
      </c>
      <c r="U84" s="58">
        <f>IF(MATCH(U$2,Piv!$B$2:$B$17,0)&gt;=1,E84,NA())</f>
        <v>61.420863309352512</v>
      </c>
      <c r="V84" s="58" t="e">
        <f>IF(MATCH(V$2,Piv!$B$2:$B$17,0)&gt;=1,F84,NA())</f>
        <v>#N/A</v>
      </c>
      <c r="W84" s="58">
        <f>IF(MATCH(W$2,Piv!$B$2:$B$17,0)&gt;=1,G84,NA())</f>
        <v>94.402531029447559</v>
      </c>
      <c r="X84" s="58" t="e">
        <f>IF(MATCH(X$2,Piv!$B$2:$B$17,0)&gt;=1,H84,NA())</f>
        <v>#N/A</v>
      </c>
      <c r="Y84" s="58" t="e">
        <f>IF(MATCH(Y$2,Piv!$B$2:$B$17,0)&gt;=1,I84,NA())</f>
        <v>#N/A</v>
      </c>
      <c r="Z84" s="58">
        <f>IF(MATCH(Z$2,Piv!$B$2:$B$17,0)&gt;=1,J84,NA())</f>
        <v>96.173469387755105</v>
      </c>
      <c r="AA84" s="58" t="e">
        <f>IF(MATCH(AA$2,Piv!$B$2:$B$17,0)&gt;=1,K84,NA())</f>
        <v>#N/A</v>
      </c>
      <c r="AB84" s="58">
        <f>IF(MATCH(AB$2,Piv!$B$2:$B$17,0)&gt;=1,L84,NA())</f>
        <v>80.909090909090907</v>
      </c>
      <c r="AC84" s="58" t="e">
        <f>IF(MATCH(AC$2,Piv!$B$2:$B$17,0)&gt;=1,M84,NA())</f>
        <v>#N/A</v>
      </c>
      <c r="AD84" s="58" t="e">
        <f>IF(MATCH(AD$2,Piv!$B$2:$B$17,0)&gt;=1,N84,NA())</f>
        <v>#N/A</v>
      </c>
      <c r="AE84" s="58" t="e">
        <f>IF(MATCH(AE$2,Piv!$B$2:$B$17,0)&gt;=1,O84,NA())</f>
        <v>#N/A</v>
      </c>
      <c r="AF84" s="58">
        <f>IF(MATCH(AF$2,Piv!$B$2:$B$17,0)&gt;=1,P84,NA())</f>
        <v>110.68290427007861</v>
      </c>
      <c r="AG84" s="31">
        <v>51344280000</v>
      </c>
      <c r="AH84" s="31">
        <v>2287.2930000000001</v>
      </c>
    </row>
    <row r="85" spans="1:34" x14ac:dyDescent="0.25">
      <c r="A85" s="59">
        <v>41367</v>
      </c>
      <c r="B85" s="57">
        <v>115.22748375116063</v>
      </c>
      <c r="C85" s="57">
        <v>117.65948457963668</v>
      </c>
      <c r="D85" s="57">
        <v>79.787234042553195</v>
      </c>
      <c r="E85" s="57">
        <v>58.333333333333329</v>
      </c>
      <c r="F85" s="57">
        <v>76.836917562724011</v>
      </c>
      <c r="G85" s="57">
        <v>92.479922122170848</v>
      </c>
      <c r="H85" s="57">
        <v>84.913112164297004</v>
      </c>
      <c r="I85" s="57">
        <v>44.120481927710841</v>
      </c>
      <c r="J85" s="57">
        <v>89.923469387755105</v>
      </c>
      <c r="K85" s="57">
        <v>121.52466367713004</v>
      </c>
      <c r="L85" s="57">
        <v>81.27272727272728</v>
      </c>
      <c r="M85" s="57">
        <v>102.66412940057089</v>
      </c>
      <c r="N85" s="57">
        <v>90.016366612111298</v>
      </c>
      <c r="O85" s="57">
        <v>84.404359263434799</v>
      </c>
      <c r="P85" s="57">
        <v>109.81963927855712</v>
      </c>
      <c r="Q85" s="59">
        <f t="shared" si="3"/>
        <v>41367</v>
      </c>
      <c r="R85" s="58">
        <f>IF(MATCH(R$2,Piv!$B$2:$B$17,0)&gt;=1,B85,NA())</f>
        <v>115.22748375116063</v>
      </c>
      <c r="S85" s="58" t="e">
        <f>IF(MATCH(S$2,Piv!$B$2:$B$17,0)&gt;=1,C85,NA())</f>
        <v>#N/A</v>
      </c>
      <c r="T85" s="58" t="e">
        <f>IF(MATCH(T$2,Piv!$B$2:$B$17,0)&gt;=1,D85,NA())</f>
        <v>#N/A</v>
      </c>
      <c r="U85" s="58">
        <f>IF(MATCH(U$2,Piv!$B$2:$B$17,0)&gt;=1,E85,NA())</f>
        <v>58.333333333333329</v>
      </c>
      <c r="V85" s="58" t="e">
        <f>IF(MATCH(V$2,Piv!$B$2:$B$17,0)&gt;=1,F85,NA())</f>
        <v>#N/A</v>
      </c>
      <c r="W85" s="58">
        <f>IF(MATCH(W$2,Piv!$B$2:$B$17,0)&gt;=1,G85,NA())</f>
        <v>92.479922122170848</v>
      </c>
      <c r="X85" s="58" t="e">
        <f>IF(MATCH(X$2,Piv!$B$2:$B$17,0)&gt;=1,H85,NA())</f>
        <v>#N/A</v>
      </c>
      <c r="Y85" s="58" t="e">
        <f>IF(MATCH(Y$2,Piv!$B$2:$B$17,0)&gt;=1,I85,NA())</f>
        <v>#N/A</v>
      </c>
      <c r="Z85" s="58">
        <f>IF(MATCH(Z$2,Piv!$B$2:$B$17,0)&gt;=1,J85,NA())</f>
        <v>89.923469387755105</v>
      </c>
      <c r="AA85" s="58" t="e">
        <f>IF(MATCH(AA$2,Piv!$B$2:$B$17,0)&gt;=1,K85,NA())</f>
        <v>#N/A</v>
      </c>
      <c r="AB85" s="58">
        <f>IF(MATCH(AB$2,Piv!$B$2:$B$17,0)&gt;=1,L85,NA())</f>
        <v>81.27272727272728</v>
      </c>
      <c r="AC85" s="58" t="e">
        <f>IF(MATCH(AC$2,Piv!$B$2:$B$17,0)&gt;=1,M85,NA())</f>
        <v>#N/A</v>
      </c>
      <c r="AD85" s="58" t="e">
        <f>IF(MATCH(AD$2,Piv!$B$2:$B$17,0)&gt;=1,N85,NA())</f>
        <v>#N/A</v>
      </c>
      <c r="AE85" s="58" t="e">
        <f>IF(MATCH(AE$2,Piv!$B$2:$B$17,0)&gt;=1,O85,NA())</f>
        <v>#N/A</v>
      </c>
      <c r="AF85" s="58">
        <f>IF(MATCH(AF$2,Piv!$B$2:$B$17,0)&gt;=1,P85,NA())</f>
        <v>109.81963927855712</v>
      </c>
      <c r="AG85" s="31">
        <v>25449690000</v>
      </c>
      <c r="AH85" s="31">
        <v>3152.2020000000002</v>
      </c>
    </row>
    <row r="86" spans="1:34" x14ac:dyDescent="0.25">
      <c r="A86" s="59">
        <v>41368</v>
      </c>
      <c r="B86" s="57">
        <v>114.39182915506035</v>
      </c>
      <c r="C86" s="57">
        <v>115.58935361216732</v>
      </c>
      <c r="D86" s="57">
        <v>81.702127659574458</v>
      </c>
      <c r="E86" s="57">
        <v>59.052757793764989</v>
      </c>
      <c r="F86" s="57">
        <v>75.761648745519722</v>
      </c>
      <c r="G86" s="57">
        <v>92.333901192504271</v>
      </c>
      <c r="H86" s="57">
        <v>81.516587677725113</v>
      </c>
      <c r="I86" s="57">
        <v>44.192771084337352</v>
      </c>
      <c r="J86" s="57">
        <v>91.83673469387756</v>
      </c>
      <c r="K86" s="57">
        <v>118.74439461883408</v>
      </c>
      <c r="L86" s="57">
        <v>79.86363636363636</v>
      </c>
      <c r="M86" s="57">
        <v>104.47193149381542</v>
      </c>
      <c r="N86" s="57">
        <v>89.798145117294041</v>
      </c>
      <c r="O86" s="57">
        <v>88.387824126268313</v>
      </c>
      <c r="P86" s="57">
        <v>109.43425312162786</v>
      </c>
      <c r="Q86" s="59">
        <f t="shared" si="3"/>
        <v>41368</v>
      </c>
      <c r="R86" s="58">
        <f>IF(MATCH(R$2,Piv!$B$2:$B$17,0)&gt;=1,B86,NA())</f>
        <v>114.39182915506035</v>
      </c>
      <c r="S86" s="58" t="e">
        <f>IF(MATCH(S$2,Piv!$B$2:$B$17,0)&gt;=1,C86,NA())</f>
        <v>#N/A</v>
      </c>
      <c r="T86" s="58" t="e">
        <f>IF(MATCH(T$2,Piv!$B$2:$B$17,0)&gt;=1,D86,NA())</f>
        <v>#N/A</v>
      </c>
      <c r="U86" s="58">
        <f>IF(MATCH(U$2,Piv!$B$2:$B$17,0)&gt;=1,E86,NA())</f>
        <v>59.052757793764989</v>
      </c>
      <c r="V86" s="58" t="e">
        <f>IF(MATCH(V$2,Piv!$B$2:$B$17,0)&gt;=1,F86,NA())</f>
        <v>#N/A</v>
      </c>
      <c r="W86" s="58">
        <f>IF(MATCH(W$2,Piv!$B$2:$B$17,0)&gt;=1,G86,NA())</f>
        <v>92.333901192504271</v>
      </c>
      <c r="X86" s="58" t="e">
        <f>IF(MATCH(X$2,Piv!$B$2:$B$17,0)&gt;=1,H86,NA())</f>
        <v>#N/A</v>
      </c>
      <c r="Y86" s="58" t="e">
        <f>IF(MATCH(Y$2,Piv!$B$2:$B$17,0)&gt;=1,I86,NA())</f>
        <v>#N/A</v>
      </c>
      <c r="Z86" s="58">
        <f>IF(MATCH(Z$2,Piv!$B$2:$B$17,0)&gt;=1,J86,NA())</f>
        <v>91.83673469387756</v>
      </c>
      <c r="AA86" s="58" t="e">
        <f>IF(MATCH(AA$2,Piv!$B$2:$B$17,0)&gt;=1,K86,NA())</f>
        <v>#N/A</v>
      </c>
      <c r="AB86" s="58">
        <f>IF(MATCH(AB$2,Piv!$B$2:$B$17,0)&gt;=1,L86,NA())</f>
        <v>79.86363636363636</v>
      </c>
      <c r="AC86" s="58" t="e">
        <f>IF(MATCH(AC$2,Piv!$B$2:$B$17,0)&gt;=1,M86,NA())</f>
        <v>#N/A</v>
      </c>
      <c r="AD86" s="58" t="e">
        <f>IF(MATCH(AD$2,Piv!$B$2:$B$17,0)&gt;=1,N86,NA())</f>
        <v>#N/A</v>
      </c>
      <c r="AE86" s="58" t="e">
        <f>IF(MATCH(AE$2,Piv!$B$2:$B$17,0)&gt;=1,O86,NA())</f>
        <v>#N/A</v>
      </c>
      <c r="AF86" s="58">
        <f>IF(MATCH(AF$2,Piv!$B$2:$B$17,0)&gt;=1,P86,NA())</f>
        <v>109.43425312162786</v>
      </c>
      <c r="AG86" s="31">
        <v>12809380000</v>
      </c>
      <c r="AH86" s="31">
        <v>4053.8679999999999</v>
      </c>
    </row>
    <row r="87" spans="1:34" x14ac:dyDescent="0.25">
      <c r="A87" s="59">
        <v>41369</v>
      </c>
      <c r="B87" s="57">
        <v>113.03002166511915</v>
      </c>
      <c r="C87" s="57">
        <v>112.2940430925222</v>
      </c>
      <c r="D87" s="57">
        <v>77.659574468085097</v>
      </c>
      <c r="E87" s="57">
        <v>58.932853717026369</v>
      </c>
      <c r="F87" s="57">
        <v>75.089605734767034</v>
      </c>
      <c r="G87" s="57">
        <v>91.482112436115841</v>
      </c>
      <c r="H87" s="57">
        <v>83.570300157977883</v>
      </c>
      <c r="I87" s="57">
        <v>45.831325301204814</v>
      </c>
      <c r="J87" s="57">
        <v>88.010204081632651</v>
      </c>
      <c r="K87" s="57">
        <v>117.57847533632287</v>
      </c>
      <c r="L87" s="57">
        <v>78.590909090909093</v>
      </c>
      <c r="M87" s="57">
        <v>100.09514747859183</v>
      </c>
      <c r="N87" s="57">
        <v>89.443535188216032</v>
      </c>
      <c r="O87" s="57">
        <v>91.356632844795186</v>
      </c>
      <c r="P87" s="57">
        <v>108.21643286573146</v>
      </c>
      <c r="Q87" s="59">
        <f t="shared" si="3"/>
        <v>41369</v>
      </c>
      <c r="R87" s="58">
        <f>IF(MATCH(R$2,Piv!$B$2:$B$17,0)&gt;=1,B87,NA())</f>
        <v>113.03002166511915</v>
      </c>
      <c r="S87" s="58" t="e">
        <f>IF(MATCH(S$2,Piv!$B$2:$B$17,0)&gt;=1,C87,NA())</f>
        <v>#N/A</v>
      </c>
      <c r="T87" s="58" t="e">
        <f>IF(MATCH(T$2,Piv!$B$2:$B$17,0)&gt;=1,D87,NA())</f>
        <v>#N/A</v>
      </c>
      <c r="U87" s="58">
        <f>IF(MATCH(U$2,Piv!$B$2:$B$17,0)&gt;=1,E87,NA())</f>
        <v>58.932853717026369</v>
      </c>
      <c r="V87" s="58" t="e">
        <f>IF(MATCH(V$2,Piv!$B$2:$B$17,0)&gt;=1,F87,NA())</f>
        <v>#N/A</v>
      </c>
      <c r="W87" s="58">
        <f>IF(MATCH(W$2,Piv!$B$2:$B$17,0)&gt;=1,G87,NA())</f>
        <v>91.482112436115841</v>
      </c>
      <c r="X87" s="58" t="e">
        <f>IF(MATCH(X$2,Piv!$B$2:$B$17,0)&gt;=1,H87,NA())</f>
        <v>#N/A</v>
      </c>
      <c r="Y87" s="58" t="e">
        <f>IF(MATCH(Y$2,Piv!$B$2:$B$17,0)&gt;=1,I87,NA())</f>
        <v>#N/A</v>
      </c>
      <c r="Z87" s="58">
        <f>IF(MATCH(Z$2,Piv!$B$2:$B$17,0)&gt;=1,J87,NA())</f>
        <v>88.010204081632651</v>
      </c>
      <c r="AA87" s="58" t="e">
        <f>IF(MATCH(AA$2,Piv!$B$2:$B$17,0)&gt;=1,K87,NA())</f>
        <v>#N/A</v>
      </c>
      <c r="AB87" s="58">
        <f>IF(MATCH(AB$2,Piv!$B$2:$B$17,0)&gt;=1,L87,NA())</f>
        <v>78.590909090909093</v>
      </c>
      <c r="AC87" s="58" t="e">
        <f>IF(MATCH(AC$2,Piv!$B$2:$B$17,0)&gt;=1,M87,NA())</f>
        <v>#N/A</v>
      </c>
      <c r="AD87" s="58" t="e">
        <f>IF(MATCH(AD$2,Piv!$B$2:$B$17,0)&gt;=1,N87,NA())</f>
        <v>#N/A</v>
      </c>
      <c r="AE87" s="58" t="e">
        <f>IF(MATCH(AE$2,Piv!$B$2:$B$17,0)&gt;=1,O87,NA())</f>
        <v>#N/A</v>
      </c>
      <c r="AF87" s="58">
        <f>IF(MATCH(AF$2,Piv!$B$2:$B$17,0)&gt;=1,P87,NA())</f>
        <v>108.21643286573146</v>
      </c>
      <c r="AG87" s="31">
        <v>14799760000</v>
      </c>
      <c r="AH87" s="31">
        <v>3018.3820000000001</v>
      </c>
    </row>
    <row r="88" spans="1:34" x14ac:dyDescent="0.25">
      <c r="A88" s="59">
        <v>41372</v>
      </c>
      <c r="B88" s="57">
        <v>114.39182915506035</v>
      </c>
      <c r="C88" s="57">
        <v>112.2517955217575</v>
      </c>
      <c r="D88" s="57">
        <v>72.978723404255319</v>
      </c>
      <c r="E88" s="57">
        <v>58.573141486810556</v>
      </c>
      <c r="F88" s="57">
        <v>79.032258064516128</v>
      </c>
      <c r="G88" s="57">
        <v>91.409101971282553</v>
      </c>
      <c r="H88" s="57">
        <v>83.649289099526072</v>
      </c>
      <c r="I88" s="57">
        <v>47.518072289156628</v>
      </c>
      <c r="J88" s="57">
        <v>87.117346938775512</v>
      </c>
      <c r="K88" s="57">
        <v>117.93721973094171</v>
      </c>
      <c r="L88" s="57">
        <v>79.36363636363636</v>
      </c>
      <c r="M88" s="57">
        <v>100.4757373929591</v>
      </c>
      <c r="N88" s="57">
        <v>89.716312056737593</v>
      </c>
      <c r="O88" s="57">
        <v>92.934986847049984</v>
      </c>
      <c r="P88" s="57">
        <v>109.264683212579</v>
      </c>
      <c r="Q88" s="59">
        <f t="shared" si="3"/>
        <v>41372</v>
      </c>
      <c r="R88" s="58">
        <f>IF(MATCH(R$2,Piv!$B$2:$B$17,0)&gt;=1,B88,NA())</f>
        <v>114.39182915506035</v>
      </c>
      <c r="S88" s="58" t="e">
        <f>IF(MATCH(S$2,Piv!$B$2:$B$17,0)&gt;=1,C88,NA())</f>
        <v>#N/A</v>
      </c>
      <c r="T88" s="58" t="e">
        <f>IF(MATCH(T$2,Piv!$B$2:$B$17,0)&gt;=1,D88,NA())</f>
        <v>#N/A</v>
      </c>
      <c r="U88" s="58">
        <f>IF(MATCH(U$2,Piv!$B$2:$B$17,0)&gt;=1,E88,NA())</f>
        <v>58.573141486810556</v>
      </c>
      <c r="V88" s="58" t="e">
        <f>IF(MATCH(V$2,Piv!$B$2:$B$17,0)&gt;=1,F88,NA())</f>
        <v>#N/A</v>
      </c>
      <c r="W88" s="58">
        <f>IF(MATCH(W$2,Piv!$B$2:$B$17,0)&gt;=1,G88,NA())</f>
        <v>91.409101971282553</v>
      </c>
      <c r="X88" s="58" t="e">
        <f>IF(MATCH(X$2,Piv!$B$2:$B$17,0)&gt;=1,H88,NA())</f>
        <v>#N/A</v>
      </c>
      <c r="Y88" s="58" t="e">
        <f>IF(MATCH(Y$2,Piv!$B$2:$B$17,0)&gt;=1,I88,NA())</f>
        <v>#N/A</v>
      </c>
      <c r="Z88" s="58">
        <f>IF(MATCH(Z$2,Piv!$B$2:$B$17,0)&gt;=1,J88,NA())</f>
        <v>87.117346938775512</v>
      </c>
      <c r="AA88" s="58" t="e">
        <f>IF(MATCH(AA$2,Piv!$B$2:$B$17,0)&gt;=1,K88,NA())</f>
        <v>#N/A</v>
      </c>
      <c r="AB88" s="58">
        <f>IF(MATCH(AB$2,Piv!$B$2:$B$17,0)&gt;=1,L88,NA())</f>
        <v>79.36363636363636</v>
      </c>
      <c r="AC88" s="58" t="e">
        <f>IF(MATCH(AC$2,Piv!$B$2:$B$17,0)&gt;=1,M88,NA())</f>
        <v>#N/A</v>
      </c>
      <c r="AD88" s="58" t="e">
        <f>IF(MATCH(AD$2,Piv!$B$2:$B$17,0)&gt;=1,N88,NA())</f>
        <v>#N/A</v>
      </c>
      <c r="AE88" s="58" t="e">
        <f>IF(MATCH(AE$2,Piv!$B$2:$B$17,0)&gt;=1,O88,NA())</f>
        <v>#N/A</v>
      </c>
      <c r="AF88" s="58">
        <f>IF(MATCH(AF$2,Piv!$B$2:$B$17,0)&gt;=1,P88,NA())</f>
        <v>109.264683212579</v>
      </c>
      <c r="AG88" s="31">
        <v>14566710000</v>
      </c>
      <c r="AH88" s="31">
        <v>2037.3610000000001</v>
      </c>
    </row>
    <row r="89" spans="1:34" x14ac:dyDescent="0.25">
      <c r="A89" s="59">
        <v>41373</v>
      </c>
      <c r="B89" s="57">
        <v>116.0631383472609</v>
      </c>
      <c r="C89" s="57">
        <v>113.26573722010987</v>
      </c>
      <c r="D89" s="57">
        <v>81.702127659574458</v>
      </c>
      <c r="E89" s="57">
        <v>62.559952038369296</v>
      </c>
      <c r="F89" s="57">
        <v>79.390681003584234</v>
      </c>
      <c r="G89" s="57">
        <v>94.621562423947438</v>
      </c>
      <c r="H89" s="57">
        <v>86.255924170616112</v>
      </c>
      <c r="I89" s="57">
        <v>48.69879518072289</v>
      </c>
      <c r="J89" s="57">
        <v>85.714285714285708</v>
      </c>
      <c r="K89" s="57">
        <v>118.20627802690582</v>
      </c>
      <c r="L89" s="57">
        <v>79.13636363636364</v>
      </c>
      <c r="M89" s="57">
        <v>100.76117982873454</v>
      </c>
      <c r="N89" s="57">
        <v>92.716857610474634</v>
      </c>
      <c r="O89" s="57">
        <v>97.707628711010884</v>
      </c>
      <c r="P89" s="57">
        <v>108.84846616309542</v>
      </c>
      <c r="Q89" s="59">
        <f t="shared" si="3"/>
        <v>41373</v>
      </c>
      <c r="R89" s="58">
        <f>IF(MATCH(R$2,Piv!$B$2:$B$17,0)&gt;=1,B89,NA())</f>
        <v>116.0631383472609</v>
      </c>
      <c r="S89" s="58" t="e">
        <f>IF(MATCH(S$2,Piv!$B$2:$B$17,0)&gt;=1,C89,NA())</f>
        <v>#N/A</v>
      </c>
      <c r="T89" s="58" t="e">
        <f>IF(MATCH(T$2,Piv!$B$2:$B$17,0)&gt;=1,D89,NA())</f>
        <v>#N/A</v>
      </c>
      <c r="U89" s="58">
        <f>IF(MATCH(U$2,Piv!$B$2:$B$17,0)&gt;=1,E89,NA())</f>
        <v>62.559952038369296</v>
      </c>
      <c r="V89" s="58" t="e">
        <f>IF(MATCH(V$2,Piv!$B$2:$B$17,0)&gt;=1,F89,NA())</f>
        <v>#N/A</v>
      </c>
      <c r="W89" s="58">
        <f>IF(MATCH(W$2,Piv!$B$2:$B$17,0)&gt;=1,G89,NA())</f>
        <v>94.621562423947438</v>
      </c>
      <c r="X89" s="58" t="e">
        <f>IF(MATCH(X$2,Piv!$B$2:$B$17,0)&gt;=1,H89,NA())</f>
        <v>#N/A</v>
      </c>
      <c r="Y89" s="58" t="e">
        <f>IF(MATCH(Y$2,Piv!$B$2:$B$17,0)&gt;=1,I89,NA())</f>
        <v>#N/A</v>
      </c>
      <c r="Z89" s="58">
        <f>IF(MATCH(Z$2,Piv!$B$2:$B$17,0)&gt;=1,J89,NA())</f>
        <v>85.714285714285708</v>
      </c>
      <c r="AA89" s="58" t="e">
        <f>IF(MATCH(AA$2,Piv!$B$2:$B$17,0)&gt;=1,K89,NA())</f>
        <v>#N/A</v>
      </c>
      <c r="AB89" s="58">
        <f>IF(MATCH(AB$2,Piv!$B$2:$B$17,0)&gt;=1,L89,NA())</f>
        <v>79.13636363636364</v>
      </c>
      <c r="AC89" s="58" t="e">
        <f>IF(MATCH(AC$2,Piv!$B$2:$B$17,0)&gt;=1,M89,NA())</f>
        <v>#N/A</v>
      </c>
      <c r="AD89" s="58" t="e">
        <f>IF(MATCH(AD$2,Piv!$B$2:$B$17,0)&gt;=1,N89,NA())</f>
        <v>#N/A</v>
      </c>
      <c r="AE89" s="58" t="e">
        <f>IF(MATCH(AE$2,Piv!$B$2:$B$17,0)&gt;=1,O89,NA())</f>
        <v>#N/A</v>
      </c>
      <c r="AF89" s="58">
        <f>IF(MATCH(AF$2,Piv!$B$2:$B$17,0)&gt;=1,P89,NA())</f>
        <v>108.84846616309542</v>
      </c>
      <c r="AG89" s="31">
        <v>13289830000</v>
      </c>
      <c r="AH89" s="31">
        <v>2649.3629999999998</v>
      </c>
    </row>
    <row r="90" spans="1:34" x14ac:dyDescent="0.25">
      <c r="A90" s="59">
        <v>41374</v>
      </c>
      <c r="B90" s="57">
        <v>117.11544413494272</v>
      </c>
      <c r="C90" s="57">
        <v>117.02577101816647</v>
      </c>
      <c r="D90" s="57">
        <v>80.851063829787222</v>
      </c>
      <c r="E90" s="57">
        <v>62.470023980815348</v>
      </c>
      <c r="F90" s="57">
        <v>80.017921146953412</v>
      </c>
      <c r="G90" s="57">
        <v>94.962277926502807</v>
      </c>
      <c r="H90" s="57">
        <v>84.360189573459721</v>
      </c>
      <c r="I90" s="57">
        <v>48.674698795180724</v>
      </c>
      <c r="J90" s="57">
        <v>87.691326530612244</v>
      </c>
      <c r="K90" s="57">
        <v>120.44843049327353</v>
      </c>
      <c r="L90" s="57">
        <v>80.318181818181827</v>
      </c>
      <c r="M90" s="57">
        <v>101.52235965746908</v>
      </c>
      <c r="N90" s="57">
        <v>92.471358428805246</v>
      </c>
      <c r="O90" s="57">
        <v>101.42803457346861</v>
      </c>
      <c r="P90" s="57">
        <v>110.37459534453522</v>
      </c>
      <c r="Q90" s="59">
        <f t="shared" si="3"/>
        <v>41374</v>
      </c>
      <c r="R90" s="58">
        <f>IF(MATCH(R$2,Piv!$B$2:$B$17,0)&gt;=1,B90,NA())</f>
        <v>117.11544413494272</v>
      </c>
      <c r="S90" s="58" t="e">
        <f>IF(MATCH(S$2,Piv!$B$2:$B$17,0)&gt;=1,C90,NA())</f>
        <v>#N/A</v>
      </c>
      <c r="T90" s="58" t="e">
        <f>IF(MATCH(T$2,Piv!$B$2:$B$17,0)&gt;=1,D90,NA())</f>
        <v>#N/A</v>
      </c>
      <c r="U90" s="58">
        <f>IF(MATCH(U$2,Piv!$B$2:$B$17,0)&gt;=1,E90,NA())</f>
        <v>62.470023980815348</v>
      </c>
      <c r="V90" s="58" t="e">
        <f>IF(MATCH(V$2,Piv!$B$2:$B$17,0)&gt;=1,F90,NA())</f>
        <v>#N/A</v>
      </c>
      <c r="W90" s="58">
        <f>IF(MATCH(W$2,Piv!$B$2:$B$17,0)&gt;=1,G90,NA())</f>
        <v>94.962277926502807</v>
      </c>
      <c r="X90" s="58" t="e">
        <f>IF(MATCH(X$2,Piv!$B$2:$B$17,0)&gt;=1,H90,NA())</f>
        <v>#N/A</v>
      </c>
      <c r="Y90" s="58" t="e">
        <f>IF(MATCH(Y$2,Piv!$B$2:$B$17,0)&gt;=1,I90,NA())</f>
        <v>#N/A</v>
      </c>
      <c r="Z90" s="58">
        <f>IF(MATCH(Z$2,Piv!$B$2:$B$17,0)&gt;=1,J90,NA())</f>
        <v>87.691326530612244</v>
      </c>
      <c r="AA90" s="58" t="e">
        <f>IF(MATCH(AA$2,Piv!$B$2:$B$17,0)&gt;=1,K90,NA())</f>
        <v>#N/A</v>
      </c>
      <c r="AB90" s="58">
        <f>IF(MATCH(AB$2,Piv!$B$2:$B$17,0)&gt;=1,L90,NA())</f>
        <v>80.318181818181827</v>
      </c>
      <c r="AC90" s="58" t="e">
        <f>IF(MATCH(AC$2,Piv!$B$2:$B$17,0)&gt;=1,M90,NA())</f>
        <v>#N/A</v>
      </c>
      <c r="AD90" s="58" t="e">
        <f>IF(MATCH(AD$2,Piv!$B$2:$B$17,0)&gt;=1,N90,NA())</f>
        <v>#N/A</v>
      </c>
      <c r="AE90" s="58" t="e">
        <f>IF(MATCH(AE$2,Piv!$B$2:$B$17,0)&gt;=1,O90,NA())</f>
        <v>#N/A</v>
      </c>
      <c r="AF90" s="58">
        <f>IF(MATCH(AF$2,Piv!$B$2:$B$17,0)&gt;=1,P90,NA())</f>
        <v>110.37459534453522</v>
      </c>
      <c r="AG90" s="31">
        <v>11551710000</v>
      </c>
      <c r="AH90" s="31">
        <v>2850.3119999999999</v>
      </c>
    </row>
    <row r="91" spans="1:34" x14ac:dyDescent="0.25">
      <c r="A91" s="59">
        <v>41375</v>
      </c>
      <c r="B91" s="57">
        <v>117.48684617765397</v>
      </c>
      <c r="C91" s="57">
        <v>118.08196028728348</v>
      </c>
      <c r="D91" s="57">
        <v>79.787234042553195</v>
      </c>
      <c r="E91" s="57">
        <v>59.082733812949641</v>
      </c>
      <c r="F91" s="57">
        <v>78.584229390681003</v>
      </c>
      <c r="G91" s="57">
        <v>94.086152348503276</v>
      </c>
      <c r="H91" s="57">
        <v>82.069510268562411</v>
      </c>
      <c r="I91" s="57">
        <v>47.012048192771083</v>
      </c>
      <c r="J91" s="57">
        <v>87.563775510204081</v>
      </c>
      <c r="K91" s="57">
        <v>120.80717488789236</v>
      </c>
      <c r="L91" s="57">
        <v>80.045454545454547</v>
      </c>
      <c r="M91" s="57">
        <v>101.71265461465271</v>
      </c>
      <c r="N91" s="57">
        <v>91.162029459901802</v>
      </c>
      <c r="O91" s="57">
        <v>96.617812852311161</v>
      </c>
      <c r="P91" s="57">
        <v>111.00662864189918</v>
      </c>
      <c r="Q91" s="59">
        <f t="shared" si="3"/>
        <v>41375</v>
      </c>
      <c r="R91" s="58">
        <f>IF(MATCH(R$2,Piv!$B$2:$B$17,0)&gt;=1,B91,NA())</f>
        <v>117.48684617765397</v>
      </c>
      <c r="S91" s="58" t="e">
        <f>IF(MATCH(S$2,Piv!$B$2:$B$17,0)&gt;=1,C91,NA())</f>
        <v>#N/A</v>
      </c>
      <c r="T91" s="58" t="e">
        <f>IF(MATCH(T$2,Piv!$B$2:$B$17,0)&gt;=1,D91,NA())</f>
        <v>#N/A</v>
      </c>
      <c r="U91" s="58">
        <f>IF(MATCH(U$2,Piv!$B$2:$B$17,0)&gt;=1,E91,NA())</f>
        <v>59.082733812949641</v>
      </c>
      <c r="V91" s="58" t="e">
        <f>IF(MATCH(V$2,Piv!$B$2:$B$17,0)&gt;=1,F91,NA())</f>
        <v>#N/A</v>
      </c>
      <c r="W91" s="58">
        <f>IF(MATCH(W$2,Piv!$B$2:$B$17,0)&gt;=1,G91,NA())</f>
        <v>94.086152348503276</v>
      </c>
      <c r="X91" s="58" t="e">
        <f>IF(MATCH(X$2,Piv!$B$2:$B$17,0)&gt;=1,H91,NA())</f>
        <v>#N/A</v>
      </c>
      <c r="Y91" s="58" t="e">
        <f>IF(MATCH(Y$2,Piv!$B$2:$B$17,0)&gt;=1,I91,NA())</f>
        <v>#N/A</v>
      </c>
      <c r="Z91" s="58">
        <f>IF(MATCH(Z$2,Piv!$B$2:$B$17,0)&gt;=1,J91,NA())</f>
        <v>87.563775510204081</v>
      </c>
      <c r="AA91" s="58" t="e">
        <f>IF(MATCH(AA$2,Piv!$B$2:$B$17,0)&gt;=1,K91,NA())</f>
        <v>#N/A</v>
      </c>
      <c r="AB91" s="58">
        <f>IF(MATCH(AB$2,Piv!$B$2:$B$17,0)&gt;=1,L91,NA())</f>
        <v>80.045454545454547</v>
      </c>
      <c r="AC91" s="58" t="e">
        <f>IF(MATCH(AC$2,Piv!$B$2:$B$17,0)&gt;=1,M91,NA())</f>
        <v>#N/A</v>
      </c>
      <c r="AD91" s="58" t="e">
        <f>IF(MATCH(AD$2,Piv!$B$2:$B$17,0)&gt;=1,N91,NA())</f>
        <v>#N/A</v>
      </c>
      <c r="AE91" s="58" t="e">
        <f>IF(MATCH(AE$2,Piv!$B$2:$B$17,0)&gt;=1,O91,NA())</f>
        <v>#N/A</v>
      </c>
      <c r="AF91" s="58">
        <f>IF(MATCH(AF$2,Piv!$B$2:$B$17,0)&gt;=1,P91,NA())</f>
        <v>111.00662864189918</v>
      </c>
      <c r="AG91" s="31">
        <v>9727147000</v>
      </c>
      <c r="AH91" s="31">
        <v>1801.3630000000001</v>
      </c>
    </row>
    <row r="92" spans="1:34" x14ac:dyDescent="0.25">
      <c r="A92" s="59">
        <v>41376</v>
      </c>
      <c r="B92" s="57">
        <v>117.95109873104302</v>
      </c>
      <c r="C92" s="57">
        <v>117.53274186734264</v>
      </c>
      <c r="D92" s="57">
        <v>79.148936170212764</v>
      </c>
      <c r="E92" s="57">
        <v>55.935251798561147</v>
      </c>
      <c r="F92" s="57">
        <v>76.971326164874554</v>
      </c>
      <c r="G92" s="57">
        <v>92.114869798004378</v>
      </c>
      <c r="H92" s="57">
        <v>78.325434439178508</v>
      </c>
      <c r="I92" s="57">
        <v>45.734939759036145</v>
      </c>
      <c r="J92" s="57">
        <v>85.459183673469383</v>
      </c>
      <c r="K92" s="57">
        <v>121.0762331838565</v>
      </c>
      <c r="L92" s="57">
        <v>81.454545454545453</v>
      </c>
      <c r="M92" s="57">
        <v>100.19029495718364</v>
      </c>
      <c r="N92" s="57">
        <v>89.579923622476812</v>
      </c>
      <c r="O92" s="57">
        <v>93.724163848177369</v>
      </c>
      <c r="P92" s="57">
        <v>110.68290427007861</v>
      </c>
      <c r="Q92" s="59">
        <f t="shared" si="3"/>
        <v>41376</v>
      </c>
      <c r="R92" s="58">
        <f>IF(MATCH(R$2,Piv!$B$2:$B$17,0)&gt;=1,B92,NA())</f>
        <v>117.95109873104302</v>
      </c>
      <c r="S92" s="58" t="e">
        <f>IF(MATCH(S$2,Piv!$B$2:$B$17,0)&gt;=1,C92,NA())</f>
        <v>#N/A</v>
      </c>
      <c r="T92" s="58" t="e">
        <f>IF(MATCH(T$2,Piv!$B$2:$B$17,0)&gt;=1,D92,NA())</f>
        <v>#N/A</v>
      </c>
      <c r="U92" s="58">
        <f>IF(MATCH(U$2,Piv!$B$2:$B$17,0)&gt;=1,E92,NA())</f>
        <v>55.935251798561147</v>
      </c>
      <c r="V92" s="58" t="e">
        <f>IF(MATCH(V$2,Piv!$B$2:$B$17,0)&gt;=1,F92,NA())</f>
        <v>#N/A</v>
      </c>
      <c r="W92" s="58">
        <f>IF(MATCH(W$2,Piv!$B$2:$B$17,0)&gt;=1,G92,NA())</f>
        <v>92.114869798004378</v>
      </c>
      <c r="X92" s="58" t="e">
        <f>IF(MATCH(X$2,Piv!$B$2:$B$17,0)&gt;=1,H92,NA())</f>
        <v>#N/A</v>
      </c>
      <c r="Y92" s="58" t="e">
        <f>IF(MATCH(Y$2,Piv!$B$2:$B$17,0)&gt;=1,I92,NA())</f>
        <v>#N/A</v>
      </c>
      <c r="Z92" s="58">
        <f>IF(MATCH(Z$2,Piv!$B$2:$B$17,0)&gt;=1,J92,NA())</f>
        <v>85.459183673469383</v>
      </c>
      <c r="AA92" s="58" t="e">
        <f>IF(MATCH(AA$2,Piv!$B$2:$B$17,0)&gt;=1,K92,NA())</f>
        <v>#N/A</v>
      </c>
      <c r="AB92" s="58">
        <f>IF(MATCH(AB$2,Piv!$B$2:$B$17,0)&gt;=1,L92,NA())</f>
        <v>81.454545454545453</v>
      </c>
      <c r="AC92" s="58" t="e">
        <f>IF(MATCH(AC$2,Piv!$B$2:$B$17,0)&gt;=1,M92,NA())</f>
        <v>#N/A</v>
      </c>
      <c r="AD92" s="58" t="e">
        <f>IF(MATCH(AD$2,Piv!$B$2:$B$17,0)&gt;=1,N92,NA())</f>
        <v>#N/A</v>
      </c>
      <c r="AE92" s="58" t="e">
        <f>IF(MATCH(AE$2,Piv!$B$2:$B$17,0)&gt;=1,O92,NA())</f>
        <v>#N/A</v>
      </c>
      <c r="AF92" s="58">
        <f>IF(MATCH(AF$2,Piv!$B$2:$B$17,0)&gt;=1,P92,NA())</f>
        <v>110.68290427007861</v>
      </c>
      <c r="AG92" s="31">
        <v>11350780000</v>
      </c>
      <c r="AH92" s="31">
        <v>1663.56</v>
      </c>
    </row>
    <row r="93" spans="1:34" x14ac:dyDescent="0.25">
      <c r="A93" s="59">
        <v>41379</v>
      </c>
      <c r="B93" s="57">
        <v>118.22965026307644</v>
      </c>
      <c r="C93" s="57">
        <v>117.27925644275456</v>
      </c>
      <c r="D93" s="57">
        <v>72.340425531914889</v>
      </c>
      <c r="E93" s="57">
        <v>42.505995203836932</v>
      </c>
      <c r="F93" s="57">
        <v>66.845878136200724</v>
      </c>
      <c r="G93" s="57">
        <v>88.805062058895118</v>
      </c>
      <c r="H93" s="57">
        <v>71.800947867298575</v>
      </c>
      <c r="I93" s="57">
        <v>41.783132530120483</v>
      </c>
      <c r="J93" s="57">
        <v>85.522959183673478</v>
      </c>
      <c r="K93" s="57">
        <v>118.47533632286995</v>
      </c>
      <c r="L93" s="57">
        <v>81.318181818181827</v>
      </c>
      <c r="M93" s="57">
        <v>97.811607992388204</v>
      </c>
      <c r="N93" s="57">
        <v>85.924713584288043</v>
      </c>
      <c r="O93" s="57">
        <v>89.47763998496805</v>
      </c>
      <c r="P93" s="57">
        <v>110.82164328657316</v>
      </c>
      <c r="Q93" s="59">
        <f t="shared" si="3"/>
        <v>41379</v>
      </c>
      <c r="R93" s="58">
        <f>IF(MATCH(R$2,Piv!$B$2:$B$17,0)&gt;=1,B93,NA())</f>
        <v>118.22965026307644</v>
      </c>
      <c r="S93" s="58" t="e">
        <f>IF(MATCH(S$2,Piv!$B$2:$B$17,0)&gt;=1,C93,NA())</f>
        <v>#N/A</v>
      </c>
      <c r="T93" s="58" t="e">
        <f>IF(MATCH(T$2,Piv!$B$2:$B$17,0)&gt;=1,D93,NA())</f>
        <v>#N/A</v>
      </c>
      <c r="U93" s="58">
        <f>IF(MATCH(U$2,Piv!$B$2:$B$17,0)&gt;=1,E93,NA())</f>
        <v>42.505995203836932</v>
      </c>
      <c r="V93" s="58" t="e">
        <f>IF(MATCH(V$2,Piv!$B$2:$B$17,0)&gt;=1,F93,NA())</f>
        <v>#N/A</v>
      </c>
      <c r="W93" s="58">
        <f>IF(MATCH(W$2,Piv!$B$2:$B$17,0)&gt;=1,G93,NA())</f>
        <v>88.805062058895118</v>
      </c>
      <c r="X93" s="58" t="e">
        <f>IF(MATCH(X$2,Piv!$B$2:$B$17,0)&gt;=1,H93,NA())</f>
        <v>#N/A</v>
      </c>
      <c r="Y93" s="58" t="e">
        <f>IF(MATCH(Y$2,Piv!$B$2:$B$17,0)&gt;=1,I93,NA())</f>
        <v>#N/A</v>
      </c>
      <c r="Z93" s="58">
        <f>IF(MATCH(Z$2,Piv!$B$2:$B$17,0)&gt;=1,J93,NA())</f>
        <v>85.522959183673478</v>
      </c>
      <c r="AA93" s="58" t="e">
        <f>IF(MATCH(AA$2,Piv!$B$2:$B$17,0)&gt;=1,K93,NA())</f>
        <v>#N/A</v>
      </c>
      <c r="AB93" s="58">
        <f>IF(MATCH(AB$2,Piv!$B$2:$B$17,0)&gt;=1,L93,NA())</f>
        <v>81.318181818181827</v>
      </c>
      <c r="AC93" s="58" t="e">
        <f>IF(MATCH(AC$2,Piv!$B$2:$B$17,0)&gt;=1,M93,NA())</f>
        <v>#N/A</v>
      </c>
      <c r="AD93" s="58" t="e">
        <f>IF(MATCH(AD$2,Piv!$B$2:$B$17,0)&gt;=1,N93,NA())</f>
        <v>#N/A</v>
      </c>
      <c r="AE93" s="58" t="e">
        <f>IF(MATCH(AE$2,Piv!$B$2:$B$17,0)&gt;=1,O93,NA())</f>
        <v>#N/A</v>
      </c>
      <c r="AF93" s="58">
        <f>IF(MATCH(AF$2,Piv!$B$2:$B$17,0)&gt;=1,P93,NA())</f>
        <v>110.82164328657316</v>
      </c>
      <c r="AG93" s="31">
        <v>9108577000</v>
      </c>
      <c r="AH93" s="31">
        <v>1761.9739999999999</v>
      </c>
    </row>
    <row r="94" spans="1:34" x14ac:dyDescent="0.25">
      <c r="A94" s="59">
        <v>41380</v>
      </c>
      <c r="B94" s="57">
        <v>117.54874651810584</v>
      </c>
      <c r="C94" s="57">
        <v>115.92733417828474</v>
      </c>
      <c r="D94" s="57">
        <v>73.829787234042541</v>
      </c>
      <c r="E94" s="57">
        <v>42.595923261390887</v>
      </c>
      <c r="F94" s="57">
        <v>66.666666666666657</v>
      </c>
      <c r="G94" s="57">
        <v>89.632513993672418</v>
      </c>
      <c r="H94" s="57">
        <v>73.807266982622437</v>
      </c>
      <c r="I94" s="57">
        <v>43.518072289156621</v>
      </c>
      <c r="J94" s="57">
        <v>85.459183673469383</v>
      </c>
      <c r="K94" s="57">
        <v>116.9506726457399</v>
      </c>
      <c r="L94" s="57">
        <v>81.409090909090907</v>
      </c>
      <c r="M94" s="57">
        <v>95.147478591817318</v>
      </c>
      <c r="N94" s="57">
        <v>86.579378068739771</v>
      </c>
      <c r="O94" s="57">
        <v>92.747087561067261</v>
      </c>
      <c r="P94" s="57">
        <v>108.8638816093726</v>
      </c>
      <c r="Q94" s="59">
        <f t="shared" si="3"/>
        <v>41380</v>
      </c>
      <c r="R94" s="58">
        <f>IF(MATCH(R$2,Piv!$B$2:$B$17,0)&gt;=1,B94,NA())</f>
        <v>117.54874651810584</v>
      </c>
      <c r="S94" s="58" t="e">
        <f>IF(MATCH(S$2,Piv!$B$2:$B$17,0)&gt;=1,C94,NA())</f>
        <v>#N/A</v>
      </c>
      <c r="T94" s="58" t="e">
        <f>IF(MATCH(T$2,Piv!$B$2:$B$17,0)&gt;=1,D94,NA())</f>
        <v>#N/A</v>
      </c>
      <c r="U94" s="58">
        <f>IF(MATCH(U$2,Piv!$B$2:$B$17,0)&gt;=1,E94,NA())</f>
        <v>42.595923261390887</v>
      </c>
      <c r="V94" s="58" t="e">
        <f>IF(MATCH(V$2,Piv!$B$2:$B$17,0)&gt;=1,F94,NA())</f>
        <v>#N/A</v>
      </c>
      <c r="W94" s="58">
        <f>IF(MATCH(W$2,Piv!$B$2:$B$17,0)&gt;=1,G94,NA())</f>
        <v>89.632513993672418</v>
      </c>
      <c r="X94" s="58" t="e">
        <f>IF(MATCH(X$2,Piv!$B$2:$B$17,0)&gt;=1,H94,NA())</f>
        <v>#N/A</v>
      </c>
      <c r="Y94" s="58" t="e">
        <f>IF(MATCH(Y$2,Piv!$B$2:$B$17,0)&gt;=1,I94,NA())</f>
        <v>#N/A</v>
      </c>
      <c r="Z94" s="58">
        <f>IF(MATCH(Z$2,Piv!$B$2:$B$17,0)&gt;=1,J94,NA())</f>
        <v>85.459183673469383</v>
      </c>
      <c r="AA94" s="58" t="e">
        <f>IF(MATCH(AA$2,Piv!$B$2:$B$17,0)&gt;=1,K94,NA())</f>
        <v>#N/A</v>
      </c>
      <c r="AB94" s="58">
        <f>IF(MATCH(AB$2,Piv!$B$2:$B$17,0)&gt;=1,L94,NA())</f>
        <v>81.409090909090907</v>
      </c>
      <c r="AC94" s="58" t="e">
        <f>IF(MATCH(AC$2,Piv!$B$2:$B$17,0)&gt;=1,M94,NA())</f>
        <v>#N/A</v>
      </c>
      <c r="AD94" s="58" t="e">
        <f>IF(MATCH(AD$2,Piv!$B$2:$B$17,0)&gt;=1,N94,NA())</f>
        <v>#N/A</v>
      </c>
      <c r="AE94" s="58" t="e">
        <f>IF(MATCH(AE$2,Piv!$B$2:$B$17,0)&gt;=1,O94,NA())</f>
        <v>#N/A</v>
      </c>
      <c r="AF94" s="58">
        <f>IF(MATCH(AF$2,Piv!$B$2:$B$17,0)&gt;=1,P94,NA())</f>
        <v>108.8638816093726</v>
      </c>
      <c r="AG94" s="31">
        <v>12508370000</v>
      </c>
      <c r="AH94" s="31">
        <v>6122.46</v>
      </c>
    </row>
    <row r="95" spans="1:34" x14ac:dyDescent="0.25">
      <c r="A95" s="59">
        <v>41381</v>
      </c>
      <c r="B95" s="57">
        <v>117.14639430516867</v>
      </c>
      <c r="C95" s="57">
        <v>116.09632446134349</v>
      </c>
      <c r="D95" s="57">
        <v>64.489361702127653</v>
      </c>
      <c r="E95" s="57">
        <v>40.707434052757797</v>
      </c>
      <c r="F95" s="57">
        <v>63.261648745519715</v>
      </c>
      <c r="G95" s="57">
        <v>86.590411292285225</v>
      </c>
      <c r="H95" s="57">
        <v>72.132701421800945</v>
      </c>
      <c r="I95" s="57">
        <v>41.036144578313255</v>
      </c>
      <c r="J95" s="57">
        <v>85.459183673469383</v>
      </c>
      <c r="K95" s="57">
        <v>118.11659192825113</v>
      </c>
      <c r="L95" s="57">
        <v>80.545454545454547</v>
      </c>
      <c r="M95" s="57">
        <v>94.576593720266416</v>
      </c>
      <c r="N95" s="57">
        <v>84.724495362793235</v>
      </c>
      <c r="O95" s="57">
        <v>90.266816986095449</v>
      </c>
      <c r="P95" s="57">
        <v>109.06428241097579</v>
      </c>
      <c r="Q95" s="59">
        <f t="shared" si="3"/>
        <v>41381</v>
      </c>
      <c r="R95" s="58">
        <f>IF(MATCH(R$2,Piv!$B$2:$B$17,0)&gt;=1,B95,NA())</f>
        <v>117.14639430516867</v>
      </c>
      <c r="S95" s="58" t="e">
        <f>IF(MATCH(S$2,Piv!$B$2:$B$17,0)&gt;=1,C95,NA())</f>
        <v>#N/A</v>
      </c>
      <c r="T95" s="58" t="e">
        <f>IF(MATCH(T$2,Piv!$B$2:$B$17,0)&gt;=1,D95,NA())</f>
        <v>#N/A</v>
      </c>
      <c r="U95" s="58">
        <f>IF(MATCH(U$2,Piv!$B$2:$B$17,0)&gt;=1,E95,NA())</f>
        <v>40.707434052757797</v>
      </c>
      <c r="V95" s="58" t="e">
        <f>IF(MATCH(V$2,Piv!$B$2:$B$17,0)&gt;=1,F95,NA())</f>
        <v>#N/A</v>
      </c>
      <c r="W95" s="58">
        <f>IF(MATCH(W$2,Piv!$B$2:$B$17,0)&gt;=1,G95,NA())</f>
        <v>86.590411292285225</v>
      </c>
      <c r="X95" s="58" t="e">
        <f>IF(MATCH(X$2,Piv!$B$2:$B$17,0)&gt;=1,H95,NA())</f>
        <v>#N/A</v>
      </c>
      <c r="Y95" s="58" t="e">
        <f>IF(MATCH(Y$2,Piv!$B$2:$B$17,0)&gt;=1,I95,NA())</f>
        <v>#N/A</v>
      </c>
      <c r="Z95" s="58">
        <f>IF(MATCH(Z$2,Piv!$B$2:$B$17,0)&gt;=1,J95,NA())</f>
        <v>85.459183673469383</v>
      </c>
      <c r="AA95" s="58" t="e">
        <f>IF(MATCH(AA$2,Piv!$B$2:$B$17,0)&gt;=1,K95,NA())</f>
        <v>#N/A</v>
      </c>
      <c r="AB95" s="58">
        <f>IF(MATCH(AB$2,Piv!$B$2:$B$17,0)&gt;=1,L95,NA())</f>
        <v>80.545454545454547</v>
      </c>
      <c r="AC95" s="58" t="e">
        <f>IF(MATCH(AC$2,Piv!$B$2:$B$17,0)&gt;=1,M95,NA())</f>
        <v>#N/A</v>
      </c>
      <c r="AD95" s="58" t="e">
        <f>IF(MATCH(AD$2,Piv!$B$2:$B$17,0)&gt;=1,N95,NA())</f>
        <v>#N/A</v>
      </c>
      <c r="AE95" s="58" t="e">
        <f>IF(MATCH(AE$2,Piv!$B$2:$B$17,0)&gt;=1,O95,NA())</f>
        <v>#N/A</v>
      </c>
      <c r="AF95" s="58">
        <f>IF(MATCH(AF$2,Piv!$B$2:$B$17,0)&gt;=1,P95,NA())</f>
        <v>109.06428241097579</v>
      </c>
      <c r="AG95" s="31">
        <v>11425120000</v>
      </c>
      <c r="AH95" s="31">
        <v>4726.701</v>
      </c>
    </row>
    <row r="96" spans="1:34" x14ac:dyDescent="0.25">
      <c r="A96" s="59">
        <v>41382</v>
      </c>
      <c r="B96" s="57">
        <v>119.15815536985453</v>
      </c>
      <c r="C96" s="57">
        <v>116.60329531051966</v>
      </c>
      <c r="D96" s="57">
        <v>65.957446808510639</v>
      </c>
      <c r="E96" s="57">
        <v>40.167865707434046</v>
      </c>
      <c r="F96" s="57">
        <v>64.202508960573482</v>
      </c>
      <c r="G96" s="57">
        <v>86.225358968118755</v>
      </c>
      <c r="H96" s="57">
        <v>72.875197472353875</v>
      </c>
      <c r="I96" s="57">
        <v>39.975903614457827</v>
      </c>
      <c r="J96" s="57">
        <v>85.905612244897952</v>
      </c>
      <c r="K96" s="57">
        <v>118.8340807174888</v>
      </c>
      <c r="L96" s="57">
        <v>80.72727272727272</v>
      </c>
      <c r="M96" s="57">
        <v>94.100856327307326</v>
      </c>
      <c r="N96" s="57">
        <v>85.215493726132024</v>
      </c>
      <c r="O96" s="57">
        <v>86.358511837655016</v>
      </c>
      <c r="P96" s="57">
        <v>107.2760906428241</v>
      </c>
      <c r="Q96" s="59">
        <f t="shared" si="3"/>
        <v>41382</v>
      </c>
      <c r="R96" s="58">
        <f>IF(MATCH(R$2,Piv!$B$2:$B$17,0)&gt;=1,B96,NA())</f>
        <v>119.15815536985453</v>
      </c>
      <c r="S96" s="58" t="e">
        <f>IF(MATCH(S$2,Piv!$B$2:$B$17,0)&gt;=1,C96,NA())</f>
        <v>#N/A</v>
      </c>
      <c r="T96" s="58" t="e">
        <f>IF(MATCH(T$2,Piv!$B$2:$B$17,0)&gt;=1,D96,NA())</f>
        <v>#N/A</v>
      </c>
      <c r="U96" s="58">
        <f>IF(MATCH(U$2,Piv!$B$2:$B$17,0)&gt;=1,E96,NA())</f>
        <v>40.167865707434046</v>
      </c>
      <c r="V96" s="58" t="e">
        <f>IF(MATCH(V$2,Piv!$B$2:$B$17,0)&gt;=1,F96,NA())</f>
        <v>#N/A</v>
      </c>
      <c r="W96" s="58">
        <f>IF(MATCH(W$2,Piv!$B$2:$B$17,0)&gt;=1,G96,NA())</f>
        <v>86.225358968118755</v>
      </c>
      <c r="X96" s="58" t="e">
        <f>IF(MATCH(X$2,Piv!$B$2:$B$17,0)&gt;=1,H96,NA())</f>
        <v>#N/A</v>
      </c>
      <c r="Y96" s="58" t="e">
        <f>IF(MATCH(Y$2,Piv!$B$2:$B$17,0)&gt;=1,I96,NA())</f>
        <v>#N/A</v>
      </c>
      <c r="Z96" s="58">
        <f>IF(MATCH(Z$2,Piv!$B$2:$B$17,0)&gt;=1,J96,NA())</f>
        <v>85.905612244897952</v>
      </c>
      <c r="AA96" s="58" t="e">
        <f>IF(MATCH(AA$2,Piv!$B$2:$B$17,0)&gt;=1,K96,NA())</f>
        <v>#N/A</v>
      </c>
      <c r="AB96" s="58">
        <f>IF(MATCH(AB$2,Piv!$B$2:$B$17,0)&gt;=1,L96,NA())</f>
        <v>80.72727272727272</v>
      </c>
      <c r="AC96" s="58" t="e">
        <f>IF(MATCH(AC$2,Piv!$B$2:$B$17,0)&gt;=1,M96,NA())</f>
        <v>#N/A</v>
      </c>
      <c r="AD96" s="58" t="e">
        <f>IF(MATCH(AD$2,Piv!$B$2:$B$17,0)&gt;=1,N96,NA())</f>
        <v>#N/A</v>
      </c>
      <c r="AE96" s="58" t="e">
        <f>IF(MATCH(AE$2,Piv!$B$2:$B$17,0)&gt;=1,O96,NA())</f>
        <v>#N/A</v>
      </c>
      <c r="AF96" s="58">
        <f>IF(MATCH(AF$2,Piv!$B$2:$B$17,0)&gt;=1,P96,NA())</f>
        <v>107.2760906428241</v>
      </c>
      <c r="AG96" s="31">
        <v>20742580000</v>
      </c>
      <c r="AH96" s="31">
        <v>2969.5569999999998</v>
      </c>
    </row>
    <row r="97" spans="1:34" x14ac:dyDescent="0.25">
      <c r="A97" s="59">
        <v>41383</v>
      </c>
      <c r="B97" s="57">
        <v>119.62240792324357</v>
      </c>
      <c r="C97" s="57">
        <v>117.27925644275456</v>
      </c>
      <c r="D97" s="57">
        <v>65.957446808510639</v>
      </c>
      <c r="E97" s="57">
        <v>42.386091127098318</v>
      </c>
      <c r="F97" s="57">
        <v>63.978494623655912</v>
      </c>
      <c r="G97" s="57">
        <v>86.760769043562917</v>
      </c>
      <c r="H97" s="57">
        <v>73.68088467614534</v>
      </c>
      <c r="I97" s="57">
        <v>43.156626506024089</v>
      </c>
      <c r="J97" s="57">
        <v>86.224489795918373</v>
      </c>
      <c r="K97" s="57">
        <v>119.37219730941703</v>
      </c>
      <c r="L97" s="57">
        <v>80.409090909090907</v>
      </c>
      <c r="M97" s="57">
        <v>95.099904852521405</v>
      </c>
      <c r="N97" s="57">
        <v>87.097654118930706</v>
      </c>
      <c r="O97" s="57">
        <v>109.35738444193912</v>
      </c>
      <c r="P97" s="57">
        <v>108.72514259287807</v>
      </c>
      <c r="Q97" s="59">
        <f t="shared" si="3"/>
        <v>41383</v>
      </c>
      <c r="R97" s="58">
        <f>IF(MATCH(R$2,Piv!$B$2:$B$17,0)&gt;=1,B97,NA())</f>
        <v>119.62240792324357</v>
      </c>
      <c r="S97" s="58" t="e">
        <f>IF(MATCH(S$2,Piv!$B$2:$B$17,0)&gt;=1,C97,NA())</f>
        <v>#N/A</v>
      </c>
      <c r="T97" s="58" t="e">
        <f>IF(MATCH(T$2,Piv!$B$2:$B$17,0)&gt;=1,D97,NA())</f>
        <v>#N/A</v>
      </c>
      <c r="U97" s="58">
        <f>IF(MATCH(U$2,Piv!$B$2:$B$17,0)&gt;=1,E97,NA())</f>
        <v>42.386091127098318</v>
      </c>
      <c r="V97" s="58" t="e">
        <f>IF(MATCH(V$2,Piv!$B$2:$B$17,0)&gt;=1,F97,NA())</f>
        <v>#N/A</v>
      </c>
      <c r="W97" s="58">
        <f>IF(MATCH(W$2,Piv!$B$2:$B$17,0)&gt;=1,G97,NA())</f>
        <v>86.760769043562917</v>
      </c>
      <c r="X97" s="58" t="e">
        <f>IF(MATCH(X$2,Piv!$B$2:$B$17,0)&gt;=1,H97,NA())</f>
        <v>#N/A</v>
      </c>
      <c r="Y97" s="58" t="e">
        <f>IF(MATCH(Y$2,Piv!$B$2:$B$17,0)&gt;=1,I97,NA())</f>
        <v>#N/A</v>
      </c>
      <c r="Z97" s="58">
        <f>IF(MATCH(Z$2,Piv!$B$2:$B$17,0)&gt;=1,J97,NA())</f>
        <v>86.224489795918373</v>
      </c>
      <c r="AA97" s="58" t="e">
        <f>IF(MATCH(AA$2,Piv!$B$2:$B$17,0)&gt;=1,K97,NA())</f>
        <v>#N/A</v>
      </c>
      <c r="AB97" s="58">
        <f>IF(MATCH(AB$2,Piv!$B$2:$B$17,0)&gt;=1,L97,NA())</f>
        <v>80.409090909090907</v>
      </c>
      <c r="AC97" s="58" t="e">
        <f>IF(MATCH(AC$2,Piv!$B$2:$B$17,0)&gt;=1,M97,NA())</f>
        <v>#N/A</v>
      </c>
      <c r="AD97" s="58" t="e">
        <f>IF(MATCH(AD$2,Piv!$B$2:$B$17,0)&gt;=1,N97,NA())</f>
        <v>#N/A</v>
      </c>
      <c r="AE97" s="58" t="e">
        <f>IF(MATCH(AE$2,Piv!$B$2:$B$17,0)&gt;=1,O97,NA())</f>
        <v>#N/A</v>
      </c>
      <c r="AF97" s="58">
        <f>IF(MATCH(AF$2,Piv!$B$2:$B$17,0)&gt;=1,P97,NA())</f>
        <v>108.72514259287807</v>
      </c>
      <c r="AG97" s="31">
        <v>18808640000</v>
      </c>
      <c r="AH97" s="31">
        <v>3326.4029999999998</v>
      </c>
    </row>
    <row r="98" spans="1:34" x14ac:dyDescent="0.25">
      <c r="A98" s="59">
        <v>41386</v>
      </c>
      <c r="B98" s="57">
        <v>120.5818632002476</v>
      </c>
      <c r="C98" s="57">
        <v>116.85678073510775</v>
      </c>
      <c r="D98" s="57">
        <v>70.595744680851055</v>
      </c>
      <c r="E98" s="57">
        <v>41.366906474820141</v>
      </c>
      <c r="F98" s="57">
        <v>64.516129032258064</v>
      </c>
      <c r="G98" s="57">
        <v>85.787296179119011</v>
      </c>
      <c r="H98" s="57">
        <v>76.935229067930493</v>
      </c>
      <c r="I98" s="57">
        <v>45.421686746987952</v>
      </c>
      <c r="J98" s="57">
        <v>85.459183673469383</v>
      </c>
      <c r="K98" s="57">
        <v>119.01345291479821</v>
      </c>
      <c r="L98" s="57">
        <v>80.090909090909093</v>
      </c>
      <c r="M98" s="57">
        <v>91.864890580399617</v>
      </c>
      <c r="N98" s="57">
        <v>86.879432624113477</v>
      </c>
      <c r="O98" s="57">
        <v>106.76437429537768</v>
      </c>
      <c r="P98" s="57">
        <v>108.00061661785109</v>
      </c>
      <c r="Q98" s="59">
        <f t="shared" si="3"/>
        <v>41386</v>
      </c>
      <c r="R98" s="58">
        <f>IF(MATCH(R$2,Piv!$B$2:$B$17,0)&gt;=1,B98,NA())</f>
        <v>120.5818632002476</v>
      </c>
      <c r="S98" s="58" t="e">
        <f>IF(MATCH(S$2,Piv!$B$2:$B$17,0)&gt;=1,C98,NA())</f>
        <v>#N/A</v>
      </c>
      <c r="T98" s="58" t="e">
        <f>IF(MATCH(T$2,Piv!$B$2:$B$17,0)&gt;=1,D98,NA())</f>
        <v>#N/A</v>
      </c>
      <c r="U98" s="58">
        <f>IF(MATCH(U$2,Piv!$B$2:$B$17,0)&gt;=1,E98,NA())</f>
        <v>41.366906474820141</v>
      </c>
      <c r="V98" s="58" t="e">
        <f>IF(MATCH(V$2,Piv!$B$2:$B$17,0)&gt;=1,F98,NA())</f>
        <v>#N/A</v>
      </c>
      <c r="W98" s="58">
        <f>IF(MATCH(W$2,Piv!$B$2:$B$17,0)&gt;=1,G98,NA())</f>
        <v>85.787296179119011</v>
      </c>
      <c r="X98" s="58" t="e">
        <f>IF(MATCH(X$2,Piv!$B$2:$B$17,0)&gt;=1,H98,NA())</f>
        <v>#N/A</v>
      </c>
      <c r="Y98" s="58" t="e">
        <f>IF(MATCH(Y$2,Piv!$B$2:$B$17,0)&gt;=1,I98,NA())</f>
        <v>#N/A</v>
      </c>
      <c r="Z98" s="58">
        <f>IF(MATCH(Z$2,Piv!$B$2:$B$17,0)&gt;=1,J98,NA())</f>
        <v>85.459183673469383</v>
      </c>
      <c r="AA98" s="58" t="e">
        <f>IF(MATCH(AA$2,Piv!$B$2:$B$17,0)&gt;=1,K98,NA())</f>
        <v>#N/A</v>
      </c>
      <c r="AB98" s="58">
        <f>IF(MATCH(AB$2,Piv!$B$2:$B$17,0)&gt;=1,L98,NA())</f>
        <v>80.090909090909093</v>
      </c>
      <c r="AC98" s="58" t="e">
        <f>IF(MATCH(AC$2,Piv!$B$2:$B$17,0)&gt;=1,M98,NA())</f>
        <v>#N/A</v>
      </c>
      <c r="AD98" s="58" t="e">
        <f>IF(MATCH(AD$2,Piv!$B$2:$B$17,0)&gt;=1,N98,NA())</f>
        <v>#N/A</v>
      </c>
      <c r="AE98" s="58" t="e">
        <f>IF(MATCH(AE$2,Piv!$B$2:$B$17,0)&gt;=1,O98,NA())</f>
        <v>#N/A</v>
      </c>
      <c r="AF98" s="58">
        <f>IF(MATCH(AF$2,Piv!$B$2:$B$17,0)&gt;=1,P98,NA())</f>
        <v>108.00061661785109</v>
      </c>
      <c r="AG98" s="31">
        <v>9447438000</v>
      </c>
      <c r="AH98" s="31">
        <v>2801.5940000000001</v>
      </c>
    </row>
    <row r="99" spans="1:34" x14ac:dyDescent="0.25">
      <c r="A99" s="59">
        <v>41387</v>
      </c>
      <c r="B99" s="57">
        <v>120.73661405137727</v>
      </c>
      <c r="C99" s="57">
        <v>119.85635825940008</v>
      </c>
      <c r="D99" s="57">
        <v>64.255319148936167</v>
      </c>
      <c r="E99" s="57">
        <v>41.187050359712231</v>
      </c>
      <c r="F99" s="57">
        <v>66.353046594982075</v>
      </c>
      <c r="G99" s="57">
        <v>86.639084935507427</v>
      </c>
      <c r="H99" s="57">
        <v>76.31911532385466</v>
      </c>
      <c r="I99" s="57">
        <v>43.662650602409634</v>
      </c>
      <c r="J99" s="57">
        <v>85.267857142857139</v>
      </c>
      <c r="K99" s="57">
        <v>120.80717488789236</v>
      </c>
      <c r="L99" s="57">
        <v>81.090909090909093</v>
      </c>
      <c r="M99" s="57">
        <v>92.959086584205522</v>
      </c>
      <c r="N99" s="57">
        <v>87.043098745226402</v>
      </c>
      <c r="O99" s="57">
        <v>106.08793686583991</v>
      </c>
      <c r="P99" s="57">
        <v>109.68090026206258</v>
      </c>
      <c r="Q99" s="59">
        <f t="shared" ref="Q99:Q111" si="4">A99</f>
        <v>41387</v>
      </c>
      <c r="R99" s="58">
        <f>IF(MATCH(R$2,Piv!$B$2:$B$17,0)&gt;=1,B99,NA())</f>
        <v>120.73661405137727</v>
      </c>
      <c r="S99" s="58" t="e">
        <f>IF(MATCH(S$2,Piv!$B$2:$B$17,0)&gt;=1,C99,NA())</f>
        <v>#N/A</v>
      </c>
      <c r="T99" s="58" t="e">
        <f>IF(MATCH(T$2,Piv!$B$2:$B$17,0)&gt;=1,D99,NA())</f>
        <v>#N/A</v>
      </c>
      <c r="U99" s="58">
        <f>IF(MATCH(U$2,Piv!$B$2:$B$17,0)&gt;=1,E99,NA())</f>
        <v>41.187050359712231</v>
      </c>
      <c r="V99" s="58" t="e">
        <f>IF(MATCH(V$2,Piv!$B$2:$B$17,0)&gt;=1,F99,NA())</f>
        <v>#N/A</v>
      </c>
      <c r="W99" s="58">
        <f>IF(MATCH(W$2,Piv!$B$2:$B$17,0)&gt;=1,G99,NA())</f>
        <v>86.639084935507427</v>
      </c>
      <c r="X99" s="58" t="e">
        <f>IF(MATCH(X$2,Piv!$B$2:$B$17,0)&gt;=1,H99,NA())</f>
        <v>#N/A</v>
      </c>
      <c r="Y99" s="58" t="e">
        <f>IF(MATCH(Y$2,Piv!$B$2:$B$17,0)&gt;=1,I99,NA())</f>
        <v>#N/A</v>
      </c>
      <c r="Z99" s="58">
        <f>IF(MATCH(Z$2,Piv!$B$2:$B$17,0)&gt;=1,J99,NA())</f>
        <v>85.267857142857139</v>
      </c>
      <c r="AA99" s="58" t="e">
        <f>IF(MATCH(AA$2,Piv!$B$2:$B$17,0)&gt;=1,K99,NA())</f>
        <v>#N/A</v>
      </c>
      <c r="AB99" s="58">
        <f>IF(MATCH(AB$2,Piv!$B$2:$B$17,0)&gt;=1,L99,NA())</f>
        <v>81.090909090909093</v>
      </c>
      <c r="AC99" s="58" t="e">
        <f>IF(MATCH(AC$2,Piv!$B$2:$B$17,0)&gt;=1,M99,NA())</f>
        <v>#N/A</v>
      </c>
      <c r="AD99" s="58" t="e">
        <f>IF(MATCH(AD$2,Piv!$B$2:$B$17,0)&gt;=1,N99,NA())</f>
        <v>#N/A</v>
      </c>
      <c r="AE99" s="58" t="e">
        <f>IF(MATCH(AE$2,Piv!$B$2:$B$17,0)&gt;=1,O99,NA())</f>
        <v>#N/A</v>
      </c>
      <c r="AF99" s="58">
        <f>IF(MATCH(AF$2,Piv!$B$2:$B$17,0)&gt;=1,P99,NA())</f>
        <v>109.68090026206258</v>
      </c>
      <c r="AG99" s="31">
        <v>14320580000</v>
      </c>
      <c r="AH99" s="31">
        <v>9910.4500000000007</v>
      </c>
    </row>
    <row r="100" spans="1:34" x14ac:dyDescent="0.25">
      <c r="A100" s="59">
        <v>41388</v>
      </c>
      <c r="B100" s="57">
        <v>119.59145775301762</v>
      </c>
      <c r="C100" s="57">
        <v>120.10984368398819</v>
      </c>
      <c r="D100" s="57">
        <v>67.446808510638292</v>
      </c>
      <c r="E100" s="57">
        <v>42.805755395683455</v>
      </c>
      <c r="F100" s="57">
        <v>68.145161290322577</v>
      </c>
      <c r="G100" s="57">
        <v>88.220978340228768</v>
      </c>
      <c r="H100" s="57">
        <v>79.699842022116911</v>
      </c>
      <c r="I100" s="57">
        <v>44.626506024096386</v>
      </c>
      <c r="J100" s="57">
        <v>86.447704081632651</v>
      </c>
      <c r="K100" s="57">
        <v>120.98654708520181</v>
      </c>
      <c r="L100" s="57">
        <v>79.86363636363636</v>
      </c>
      <c r="M100" s="57">
        <v>96.289248334919122</v>
      </c>
      <c r="N100" s="57">
        <v>88.679759956355696</v>
      </c>
      <c r="O100" s="57">
        <v>105.48665915069522</v>
      </c>
      <c r="P100" s="57">
        <v>109.38800678279637</v>
      </c>
      <c r="Q100" s="59">
        <f t="shared" si="4"/>
        <v>41388</v>
      </c>
      <c r="R100" s="58">
        <f>IF(MATCH(R$2,Piv!$B$2:$B$17,0)&gt;=1,B100,NA())</f>
        <v>119.59145775301762</v>
      </c>
      <c r="S100" s="58" t="e">
        <f>IF(MATCH(S$2,Piv!$B$2:$B$17,0)&gt;=1,C100,NA())</f>
        <v>#N/A</v>
      </c>
      <c r="T100" s="58" t="e">
        <f>IF(MATCH(T$2,Piv!$B$2:$B$17,0)&gt;=1,D100,NA())</f>
        <v>#N/A</v>
      </c>
      <c r="U100" s="58">
        <f>IF(MATCH(U$2,Piv!$B$2:$B$17,0)&gt;=1,E100,NA())</f>
        <v>42.805755395683455</v>
      </c>
      <c r="V100" s="58" t="e">
        <f>IF(MATCH(V$2,Piv!$B$2:$B$17,0)&gt;=1,F100,NA())</f>
        <v>#N/A</v>
      </c>
      <c r="W100" s="58">
        <f>IF(MATCH(W$2,Piv!$B$2:$B$17,0)&gt;=1,G100,NA())</f>
        <v>88.220978340228768</v>
      </c>
      <c r="X100" s="58" t="e">
        <f>IF(MATCH(X$2,Piv!$B$2:$B$17,0)&gt;=1,H100,NA())</f>
        <v>#N/A</v>
      </c>
      <c r="Y100" s="58" t="e">
        <f>IF(MATCH(Y$2,Piv!$B$2:$B$17,0)&gt;=1,I100,NA())</f>
        <v>#N/A</v>
      </c>
      <c r="Z100" s="58">
        <f>IF(MATCH(Z$2,Piv!$B$2:$B$17,0)&gt;=1,J100,NA())</f>
        <v>86.447704081632651</v>
      </c>
      <c r="AA100" s="58" t="e">
        <f>IF(MATCH(AA$2,Piv!$B$2:$B$17,0)&gt;=1,K100,NA())</f>
        <v>#N/A</v>
      </c>
      <c r="AB100" s="58">
        <f>IF(MATCH(AB$2,Piv!$B$2:$B$17,0)&gt;=1,L100,NA())</f>
        <v>79.86363636363636</v>
      </c>
      <c r="AC100" s="58" t="e">
        <f>IF(MATCH(AC$2,Piv!$B$2:$B$17,0)&gt;=1,M100,NA())</f>
        <v>#N/A</v>
      </c>
      <c r="AD100" s="58" t="e">
        <f>IF(MATCH(AD$2,Piv!$B$2:$B$17,0)&gt;=1,N100,NA())</f>
        <v>#N/A</v>
      </c>
      <c r="AE100" s="58" t="e">
        <f>IF(MATCH(AE$2,Piv!$B$2:$B$17,0)&gt;=1,O100,NA())</f>
        <v>#N/A</v>
      </c>
      <c r="AF100" s="58">
        <f>IF(MATCH(AF$2,Piv!$B$2:$B$17,0)&gt;=1,P100,NA())</f>
        <v>109.38800678279637</v>
      </c>
      <c r="AG100" s="31">
        <v>15177510000</v>
      </c>
      <c r="AH100" s="31">
        <v>8387.277</v>
      </c>
    </row>
    <row r="101" spans="1:34" x14ac:dyDescent="0.25">
      <c r="A101" s="59">
        <v>41389</v>
      </c>
      <c r="B101" s="57">
        <v>121.57226864747757</v>
      </c>
      <c r="C101" s="57">
        <v>121.96873679763414</v>
      </c>
      <c r="D101" s="57">
        <v>67.446808510638292</v>
      </c>
      <c r="E101" s="57">
        <v>47.302158273381295</v>
      </c>
      <c r="F101" s="57">
        <v>70.519713261648747</v>
      </c>
      <c r="G101" s="57">
        <v>89.68118763689462</v>
      </c>
      <c r="H101" s="57">
        <v>83.965244865718802</v>
      </c>
      <c r="I101" s="57">
        <v>45.92771084337349</v>
      </c>
      <c r="J101" s="57">
        <v>84.948979591836732</v>
      </c>
      <c r="K101" s="57">
        <v>118.38565022421525</v>
      </c>
      <c r="L101" s="57">
        <v>80.545454545454547</v>
      </c>
      <c r="M101" s="57">
        <v>96.6698382492864</v>
      </c>
      <c r="N101" s="57">
        <v>89.96181123840698</v>
      </c>
      <c r="O101" s="57">
        <v>108.60578729800825</v>
      </c>
      <c r="P101" s="57">
        <v>110.71373516263296</v>
      </c>
      <c r="Q101" s="59">
        <f t="shared" si="4"/>
        <v>41389</v>
      </c>
      <c r="R101" s="58">
        <f>IF(MATCH(R$2,Piv!$B$2:$B$17,0)&gt;=1,B101,NA())</f>
        <v>121.57226864747757</v>
      </c>
      <c r="S101" s="58" t="e">
        <f>IF(MATCH(S$2,Piv!$B$2:$B$17,0)&gt;=1,C101,NA())</f>
        <v>#N/A</v>
      </c>
      <c r="T101" s="58" t="e">
        <f>IF(MATCH(T$2,Piv!$B$2:$B$17,0)&gt;=1,D101,NA())</f>
        <v>#N/A</v>
      </c>
      <c r="U101" s="58">
        <f>IF(MATCH(U$2,Piv!$B$2:$B$17,0)&gt;=1,E101,NA())</f>
        <v>47.302158273381295</v>
      </c>
      <c r="V101" s="58" t="e">
        <f>IF(MATCH(V$2,Piv!$B$2:$B$17,0)&gt;=1,F101,NA())</f>
        <v>#N/A</v>
      </c>
      <c r="W101" s="58">
        <f>IF(MATCH(W$2,Piv!$B$2:$B$17,0)&gt;=1,G101,NA())</f>
        <v>89.68118763689462</v>
      </c>
      <c r="X101" s="58" t="e">
        <f>IF(MATCH(X$2,Piv!$B$2:$B$17,0)&gt;=1,H101,NA())</f>
        <v>#N/A</v>
      </c>
      <c r="Y101" s="58" t="e">
        <f>IF(MATCH(Y$2,Piv!$B$2:$B$17,0)&gt;=1,I101,NA())</f>
        <v>#N/A</v>
      </c>
      <c r="Z101" s="58">
        <f>IF(MATCH(Z$2,Piv!$B$2:$B$17,0)&gt;=1,J101,NA())</f>
        <v>84.948979591836732</v>
      </c>
      <c r="AA101" s="58" t="e">
        <f>IF(MATCH(AA$2,Piv!$B$2:$B$17,0)&gt;=1,K101,NA())</f>
        <v>#N/A</v>
      </c>
      <c r="AB101" s="58">
        <f>IF(MATCH(AB$2,Piv!$B$2:$B$17,0)&gt;=1,L101,NA())</f>
        <v>80.545454545454547</v>
      </c>
      <c r="AC101" s="58" t="e">
        <f>IF(MATCH(AC$2,Piv!$B$2:$B$17,0)&gt;=1,M101,NA())</f>
        <v>#N/A</v>
      </c>
      <c r="AD101" s="58" t="e">
        <f>IF(MATCH(AD$2,Piv!$B$2:$B$17,0)&gt;=1,N101,NA())</f>
        <v>#N/A</v>
      </c>
      <c r="AE101" s="58" t="e">
        <f>IF(MATCH(AE$2,Piv!$B$2:$B$17,0)&gt;=1,O101,NA())</f>
        <v>#N/A</v>
      </c>
      <c r="AF101" s="58">
        <f>IF(MATCH(AF$2,Piv!$B$2:$B$17,0)&gt;=1,P101,NA())</f>
        <v>110.71373516263296</v>
      </c>
      <c r="AG101" s="31">
        <v>19532290000</v>
      </c>
      <c r="AH101" s="31">
        <v>4924.1719999999996</v>
      </c>
    </row>
    <row r="102" spans="1:34" x14ac:dyDescent="0.25">
      <c r="A102" s="59">
        <v>41390</v>
      </c>
      <c r="B102" s="57">
        <v>122.06747137109252</v>
      </c>
      <c r="C102" s="57">
        <v>120.7435572454584</v>
      </c>
      <c r="D102" s="57">
        <v>63.617021276595743</v>
      </c>
      <c r="E102" s="57">
        <v>46.252997601918466</v>
      </c>
      <c r="F102" s="57">
        <v>67.831541218637994</v>
      </c>
      <c r="G102" s="57">
        <v>88.366999269895359</v>
      </c>
      <c r="H102" s="57">
        <v>82.464454976303315</v>
      </c>
      <c r="I102" s="57">
        <v>45.783132530120483</v>
      </c>
      <c r="J102" s="57">
        <v>84.948979591836732</v>
      </c>
      <c r="K102" s="57">
        <v>118.56502242152467</v>
      </c>
      <c r="L102" s="57">
        <v>80.63636363636364</v>
      </c>
      <c r="M102" s="57">
        <v>96.003805899143671</v>
      </c>
      <c r="N102" s="57">
        <v>87.615930169121654</v>
      </c>
      <c r="O102" s="57">
        <v>101.20255543028935</v>
      </c>
      <c r="P102" s="57">
        <v>110.88330507168183</v>
      </c>
      <c r="Q102" s="59">
        <f t="shared" si="4"/>
        <v>41390</v>
      </c>
      <c r="R102" s="58">
        <f>IF(MATCH(R$2,Piv!$B$2:$B$17,0)&gt;=1,B102,NA())</f>
        <v>122.06747137109252</v>
      </c>
      <c r="S102" s="58" t="e">
        <f>IF(MATCH(S$2,Piv!$B$2:$B$17,0)&gt;=1,C102,NA())</f>
        <v>#N/A</v>
      </c>
      <c r="T102" s="58" t="e">
        <f>IF(MATCH(T$2,Piv!$B$2:$B$17,0)&gt;=1,D102,NA())</f>
        <v>#N/A</v>
      </c>
      <c r="U102" s="58">
        <f>IF(MATCH(U$2,Piv!$B$2:$B$17,0)&gt;=1,E102,NA())</f>
        <v>46.252997601918466</v>
      </c>
      <c r="V102" s="58" t="e">
        <f>IF(MATCH(V$2,Piv!$B$2:$B$17,0)&gt;=1,F102,NA())</f>
        <v>#N/A</v>
      </c>
      <c r="W102" s="58">
        <f>IF(MATCH(W$2,Piv!$B$2:$B$17,0)&gt;=1,G102,NA())</f>
        <v>88.366999269895359</v>
      </c>
      <c r="X102" s="58" t="e">
        <f>IF(MATCH(X$2,Piv!$B$2:$B$17,0)&gt;=1,H102,NA())</f>
        <v>#N/A</v>
      </c>
      <c r="Y102" s="58" t="e">
        <f>IF(MATCH(Y$2,Piv!$B$2:$B$17,0)&gt;=1,I102,NA())</f>
        <v>#N/A</v>
      </c>
      <c r="Z102" s="58">
        <f>IF(MATCH(Z$2,Piv!$B$2:$B$17,0)&gt;=1,J102,NA())</f>
        <v>84.948979591836732</v>
      </c>
      <c r="AA102" s="58" t="e">
        <f>IF(MATCH(AA$2,Piv!$B$2:$B$17,0)&gt;=1,K102,NA())</f>
        <v>#N/A</v>
      </c>
      <c r="AB102" s="58">
        <f>IF(MATCH(AB$2,Piv!$B$2:$B$17,0)&gt;=1,L102,NA())</f>
        <v>80.63636363636364</v>
      </c>
      <c r="AC102" s="58" t="e">
        <f>IF(MATCH(AC$2,Piv!$B$2:$B$17,0)&gt;=1,M102,NA())</f>
        <v>#N/A</v>
      </c>
      <c r="AD102" s="58" t="e">
        <f>IF(MATCH(AD$2,Piv!$B$2:$B$17,0)&gt;=1,N102,NA())</f>
        <v>#N/A</v>
      </c>
      <c r="AE102" s="58" t="e">
        <f>IF(MATCH(AE$2,Piv!$B$2:$B$17,0)&gt;=1,O102,NA())</f>
        <v>#N/A</v>
      </c>
      <c r="AF102" s="58">
        <f>IF(MATCH(AF$2,Piv!$B$2:$B$17,0)&gt;=1,P102,NA())</f>
        <v>110.88330507168183</v>
      </c>
      <c r="AG102" s="31">
        <v>9617654000</v>
      </c>
      <c r="AH102" s="31">
        <v>3194.4949999999999</v>
      </c>
    </row>
    <row r="103" spans="1:34" x14ac:dyDescent="0.25">
      <c r="A103" s="59">
        <v>41393</v>
      </c>
      <c r="B103" s="57">
        <v>121.85082017951096</v>
      </c>
      <c r="C103" s="57">
        <v>118.67342627798901</v>
      </c>
      <c r="D103" s="57">
        <v>63.617021276595743</v>
      </c>
      <c r="E103" s="57">
        <v>46.163069544364504</v>
      </c>
      <c r="F103" s="57">
        <v>66.263440860215056</v>
      </c>
      <c r="G103" s="57">
        <v>89.170114383061573</v>
      </c>
      <c r="H103" s="57">
        <v>83.333333333333343</v>
      </c>
      <c r="I103" s="57">
        <v>43.903614457831324</v>
      </c>
      <c r="J103" s="57">
        <v>85.204081632653057</v>
      </c>
      <c r="K103" s="57">
        <v>118.8340807174888</v>
      </c>
      <c r="L103" s="57">
        <v>80.86363636363636</v>
      </c>
      <c r="M103" s="57">
        <v>96.289248334919122</v>
      </c>
      <c r="N103" s="57">
        <v>87.779596290234579</v>
      </c>
      <c r="O103" s="57">
        <v>103.26944757609921</v>
      </c>
      <c r="P103" s="57">
        <v>110.71373516263296</v>
      </c>
      <c r="Q103" s="59">
        <f t="shared" si="4"/>
        <v>41393</v>
      </c>
      <c r="R103" s="58">
        <f>IF(MATCH(R$2,Piv!$B$2:$B$17,0)&gt;=1,B103,NA())</f>
        <v>121.85082017951096</v>
      </c>
      <c r="S103" s="58" t="e">
        <f>IF(MATCH(S$2,Piv!$B$2:$B$17,0)&gt;=1,C103,NA())</f>
        <v>#N/A</v>
      </c>
      <c r="T103" s="58" t="e">
        <f>IF(MATCH(T$2,Piv!$B$2:$B$17,0)&gt;=1,D103,NA())</f>
        <v>#N/A</v>
      </c>
      <c r="U103" s="58">
        <f>IF(MATCH(U$2,Piv!$B$2:$B$17,0)&gt;=1,E103,NA())</f>
        <v>46.163069544364504</v>
      </c>
      <c r="V103" s="58" t="e">
        <f>IF(MATCH(V$2,Piv!$B$2:$B$17,0)&gt;=1,F103,NA())</f>
        <v>#N/A</v>
      </c>
      <c r="W103" s="58">
        <f>IF(MATCH(W$2,Piv!$B$2:$B$17,0)&gt;=1,G103,NA())</f>
        <v>89.170114383061573</v>
      </c>
      <c r="X103" s="58" t="e">
        <f>IF(MATCH(X$2,Piv!$B$2:$B$17,0)&gt;=1,H103,NA())</f>
        <v>#N/A</v>
      </c>
      <c r="Y103" s="58" t="e">
        <f>IF(MATCH(Y$2,Piv!$B$2:$B$17,0)&gt;=1,I103,NA())</f>
        <v>#N/A</v>
      </c>
      <c r="Z103" s="58">
        <f>IF(MATCH(Z$2,Piv!$B$2:$B$17,0)&gt;=1,J103,NA())</f>
        <v>85.204081632653057</v>
      </c>
      <c r="AA103" s="58" t="e">
        <f>IF(MATCH(AA$2,Piv!$B$2:$B$17,0)&gt;=1,K103,NA())</f>
        <v>#N/A</v>
      </c>
      <c r="AB103" s="58">
        <f>IF(MATCH(AB$2,Piv!$B$2:$B$17,0)&gt;=1,L103,NA())</f>
        <v>80.86363636363636</v>
      </c>
      <c r="AC103" s="58" t="e">
        <f>IF(MATCH(AC$2,Piv!$B$2:$B$17,0)&gt;=1,M103,NA())</f>
        <v>#N/A</v>
      </c>
      <c r="AD103" s="58" t="e">
        <f>IF(MATCH(AD$2,Piv!$B$2:$B$17,0)&gt;=1,N103,NA())</f>
        <v>#N/A</v>
      </c>
      <c r="AE103" s="58" t="e">
        <f>IF(MATCH(AE$2,Piv!$B$2:$B$17,0)&gt;=1,O103,NA())</f>
        <v>#N/A</v>
      </c>
      <c r="AF103" s="58">
        <f>IF(MATCH(AF$2,Piv!$B$2:$B$17,0)&gt;=1,P103,NA())</f>
        <v>110.71373516263296</v>
      </c>
      <c r="AG103" s="31">
        <v>11473520000</v>
      </c>
      <c r="AH103" s="31">
        <v>2881.4870000000001</v>
      </c>
    </row>
    <row r="104" spans="1:34" x14ac:dyDescent="0.25">
      <c r="A104" s="59">
        <v>41394</v>
      </c>
      <c r="B104" s="57">
        <v>121.4484679665738</v>
      </c>
      <c r="C104" s="57">
        <v>116.687790452049</v>
      </c>
      <c r="D104" s="57">
        <v>63.617021276595743</v>
      </c>
      <c r="E104" s="57">
        <v>43.465227817745799</v>
      </c>
      <c r="F104" s="57">
        <v>62.320788530465954</v>
      </c>
      <c r="G104" s="57">
        <v>87.174495010951574</v>
      </c>
      <c r="H104" s="57">
        <v>79.936808846761451</v>
      </c>
      <c r="I104" s="57">
        <v>42.168674698795186</v>
      </c>
      <c r="J104" s="57">
        <v>83.418367346938766</v>
      </c>
      <c r="K104" s="57">
        <v>114.88789237668162</v>
      </c>
      <c r="L104" s="57">
        <v>81</v>
      </c>
      <c r="M104" s="57">
        <v>96.384395813510935</v>
      </c>
      <c r="N104" s="57">
        <v>85.379159847244949</v>
      </c>
      <c r="O104" s="57">
        <v>103.11912814731303</v>
      </c>
      <c r="P104" s="57">
        <v>109.94296284877447</v>
      </c>
      <c r="Q104" s="59">
        <f t="shared" si="4"/>
        <v>41394</v>
      </c>
      <c r="R104" s="58">
        <f>IF(MATCH(R$2,Piv!$B$2:$B$17,0)&gt;=1,B104,NA())</f>
        <v>121.4484679665738</v>
      </c>
      <c r="S104" s="58" t="e">
        <f>IF(MATCH(S$2,Piv!$B$2:$B$17,0)&gt;=1,C104,NA())</f>
        <v>#N/A</v>
      </c>
      <c r="T104" s="58" t="e">
        <f>IF(MATCH(T$2,Piv!$B$2:$B$17,0)&gt;=1,D104,NA())</f>
        <v>#N/A</v>
      </c>
      <c r="U104" s="58">
        <f>IF(MATCH(U$2,Piv!$B$2:$B$17,0)&gt;=1,E104,NA())</f>
        <v>43.465227817745799</v>
      </c>
      <c r="V104" s="58" t="e">
        <f>IF(MATCH(V$2,Piv!$B$2:$B$17,0)&gt;=1,F104,NA())</f>
        <v>#N/A</v>
      </c>
      <c r="W104" s="58">
        <f>IF(MATCH(W$2,Piv!$B$2:$B$17,0)&gt;=1,G104,NA())</f>
        <v>87.174495010951574</v>
      </c>
      <c r="X104" s="58" t="e">
        <f>IF(MATCH(X$2,Piv!$B$2:$B$17,0)&gt;=1,H104,NA())</f>
        <v>#N/A</v>
      </c>
      <c r="Y104" s="58" t="e">
        <f>IF(MATCH(Y$2,Piv!$B$2:$B$17,0)&gt;=1,I104,NA())</f>
        <v>#N/A</v>
      </c>
      <c r="Z104" s="58">
        <f>IF(MATCH(Z$2,Piv!$B$2:$B$17,0)&gt;=1,J104,NA())</f>
        <v>83.418367346938766</v>
      </c>
      <c r="AA104" s="58" t="e">
        <f>IF(MATCH(AA$2,Piv!$B$2:$B$17,0)&gt;=1,K104,NA())</f>
        <v>#N/A</v>
      </c>
      <c r="AB104" s="58">
        <f>IF(MATCH(AB$2,Piv!$B$2:$B$17,0)&gt;=1,L104,NA())</f>
        <v>81</v>
      </c>
      <c r="AC104" s="58" t="e">
        <f>IF(MATCH(AC$2,Piv!$B$2:$B$17,0)&gt;=1,M104,NA())</f>
        <v>#N/A</v>
      </c>
      <c r="AD104" s="58" t="e">
        <f>IF(MATCH(AD$2,Piv!$B$2:$B$17,0)&gt;=1,N104,NA())</f>
        <v>#N/A</v>
      </c>
      <c r="AE104" s="58" t="e">
        <f>IF(MATCH(AE$2,Piv!$B$2:$B$17,0)&gt;=1,O104,NA())</f>
        <v>#N/A</v>
      </c>
      <c r="AF104" s="58">
        <f>IF(MATCH(AF$2,Piv!$B$2:$B$17,0)&gt;=1,P104,NA())</f>
        <v>109.94296284877447</v>
      </c>
      <c r="AG104" s="31">
        <v>17905170000</v>
      </c>
      <c r="AH104" s="31">
        <v>5692.509</v>
      </c>
    </row>
    <row r="105" spans="1:34" x14ac:dyDescent="0.25">
      <c r="A105" s="59">
        <v>41395</v>
      </c>
      <c r="B105" s="57">
        <v>121.35561745589601</v>
      </c>
      <c r="C105" s="57">
        <v>120.7013096746937</v>
      </c>
      <c r="D105" s="57">
        <v>63.617021276595743</v>
      </c>
      <c r="E105" s="57">
        <v>42.685851318944842</v>
      </c>
      <c r="F105" s="57">
        <v>60.931899641577061</v>
      </c>
      <c r="G105" s="57">
        <v>87.125821367729372</v>
      </c>
      <c r="H105" s="57">
        <v>80.726698262243289</v>
      </c>
      <c r="I105" s="57">
        <v>38.69879518072289</v>
      </c>
      <c r="J105" s="57">
        <v>86.511479591836732</v>
      </c>
      <c r="K105" s="57">
        <v>111.30044843049328</v>
      </c>
      <c r="L105" s="57">
        <v>80.86363636363636</v>
      </c>
      <c r="M105" s="57">
        <v>96.098953377735484</v>
      </c>
      <c r="N105" s="57">
        <v>85.297326786688487</v>
      </c>
      <c r="O105" s="57">
        <v>98.759864712514087</v>
      </c>
      <c r="P105" s="57">
        <v>111.12995221211655</v>
      </c>
      <c r="Q105" s="59">
        <f t="shared" si="4"/>
        <v>41395</v>
      </c>
      <c r="R105" s="58">
        <f>IF(MATCH(R$2,Piv!$B$2:$B$17,0)&gt;=1,B105,NA())</f>
        <v>121.35561745589601</v>
      </c>
      <c r="S105" s="58" t="e">
        <f>IF(MATCH(S$2,Piv!$B$2:$B$17,0)&gt;=1,C105,NA())</f>
        <v>#N/A</v>
      </c>
      <c r="T105" s="58" t="e">
        <f>IF(MATCH(T$2,Piv!$B$2:$B$17,0)&gt;=1,D105,NA())</f>
        <v>#N/A</v>
      </c>
      <c r="U105" s="58">
        <f>IF(MATCH(U$2,Piv!$B$2:$B$17,0)&gt;=1,E105,NA())</f>
        <v>42.685851318944842</v>
      </c>
      <c r="V105" s="58" t="e">
        <f>IF(MATCH(V$2,Piv!$B$2:$B$17,0)&gt;=1,F105,NA())</f>
        <v>#N/A</v>
      </c>
      <c r="W105" s="58">
        <f>IF(MATCH(W$2,Piv!$B$2:$B$17,0)&gt;=1,G105,NA())</f>
        <v>87.125821367729372</v>
      </c>
      <c r="X105" s="58" t="e">
        <f>IF(MATCH(X$2,Piv!$B$2:$B$17,0)&gt;=1,H105,NA())</f>
        <v>#N/A</v>
      </c>
      <c r="Y105" s="58" t="e">
        <f>IF(MATCH(Y$2,Piv!$B$2:$B$17,0)&gt;=1,I105,NA())</f>
        <v>#N/A</v>
      </c>
      <c r="Z105" s="58">
        <f>IF(MATCH(Z$2,Piv!$B$2:$B$17,0)&gt;=1,J105,NA())</f>
        <v>86.511479591836732</v>
      </c>
      <c r="AA105" s="58" t="e">
        <f>IF(MATCH(AA$2,Piv!$B$2:$B$17,0)&gt;=1,K105,NA())</f>
        <v>#N/A</v>
      </c>
      <c r="AB105" s="58">
        <f>IF(MATCH(AB$2,Piv!$B$2:$B$17,0)&gt;=1,L105,NA())</f>
        <v>80.86363636363636</v>
      </c>
      <c r="AC105" s="58" t="e">
        <f>IF(MATCH(AC$2,Piv!$B$2:$B$17,0)&gt;=1,M105,NA())</f>
        <v>#N/A</v>
      </c>
      <c r="AD105" s="58" t="e">
        <f>IF(MATCH(AD$2,Piv!$B$2:$B$17,0)&gt;=1,N105,NA())</f>
        <v>#N/A</v>
      </c>
      <c r="AE105" s="58" t="e">
        <f>IF(MATCH(AE$2,Piv!$B$2:$B$17,0)&gt;=1,O105,NA())</f>
        <v>#N/A</v>
      </c>
      <c r="AF105" s="58">
        <f>IF(MATCH(AF$2,Piv!$B$2:$B$17,0)&gt;=1,P105,NA())</f>
        <v>111.12995221211655</v>
      </c>
      <c r="AG105" s="31">
        <v>8747114000</v>
      </c>
      <c r="AH105" s="31">
        <v>4627.7790000000005</v>
      </c>
    </row>
    <row r="106" spans="1:34" x14ac:dyDescent="0.25">
      <c r="A106" s="59">
        <v>41396</v>
      </c>
      <c r="B106" s="57">
        <v>120.05571030640667</v>
      </c>
      <c r="C106" s="57">
        <v>117.91297000422477</v>
      </c>
      <c r="D106" s="57">
        <v>63.617021276595743</v>
      </c>
      <c r="E106" s="57">
        <v>42.65587529976019</v>
      </c>
      <c r="F106" s="57">
        <v>63.082437275985662</v>
      </c>
      <c r="G106" s="57">
        <v>86.736432221951816</v>
      </c>
      <c r="H106" s="57">
        <v>80.884676145339654</v>
      </c>
      <c r="I106" s="57">
        <v>39.132530120481931</v>
      </c>
      <c r="J106" s="57">
        <v>84.183673469387756</v>
      </c>
      <c r="K106" s="57">
        <v>110.5829596412556</v>
      </c>
      <c r="L106" s="57">
        <v>79.545454545454547</v>
      </c>
      <c r="M106" s="57">
        <v>96.194100856327296</v>
      </c>
      <c r="N106" s="57">
        <v>85.542825968357889</v>
      </c>
      <c r="O106" s="57">
        <v>98.609545283727911</v>
      </c>
      <c r="P106" s="57">
        <v>112.03946354246956</v>
      </c>
      <c r="Q106" s="59">
        <f t="shared" si="4"/>
        <v>41396</v>
      </c>
      <c r="R106" s="58">
        <f>IF(MATCH(R$2,Piv!$B$2:$B$17,0)&gt;=1,B106,NA())</f>
        <v>120.05571030640667</v>
      </c>
      <c r="S106" s="58" t="e">
        <f>IF(MATCH(S$2,Piv!$B$2:$B$17,0)&gt;=1,C106,NA())</f>
        <v>#N/A</v>
      </c>
      <c r="T106" s="58" t="e">
        <f>IF(MATCH(T$2,Piv!$B$2:$B$17,0)&gt;=1,D106,NA())</f>
        <v>#N/A</v>
      </c>
      <c r="U106" s="58">
        <f>IF(MATCH(U$2,Piv!$B$2:$B$17,0)&gt;=1,E106,NA())</f>
        <v>42.65587529976019</v>
      </c>
      <c r="V106" s="58" t="e">
        <f>IF(MATCH(V$2,Piv!$B$2:$B$17,0)&gt;=1,F106,NA())</f>
        <v>#N/A</v>
      </c>
      <c r="W106" s="58">
        <f>IF(MATCH(W$2,Piv!$B$2:$B$17,0)&gt;=1,G106,NA())</f>
        <v>86.736432221951816</v>
      </c>
      <c r="X106" s="58" t="e">
        <f>IF(MATCH(X$2,Piv!$B$2:$B$17,0)&gt;=1,H106,NA())</f>
        <v>#N/A</v>
      </c>
      <c r="Y106" s="58" t="e">
        <f>IF(MATCH(Y$2,Piv!$B$2:$B$17,0)&gt;=1,I106,NA())</f>
        <v>#N/A</v>
      </c>
      <c r="Z106" s="58">
        <f>IF(MATCH(Z$2,Piv!$B$2:$B$17,0)&gt;=1,J106,NA())</f>
        <v>84.183673469387756</v>
      </c>
      <c r="AA106" s="58" t="e">
        <f>IF(MATCH(AA$2,Piv!$B$2:$B$17,0)&gt;=1,K106,NA())</f>
        <v>#N/A</v>
      </c>
      <c r="AB106" s="58">
        <f>IF(MATCH(AB$2,Piv!$B$2:$B$17,0)&gt;=1,L106,NA())</f>
        <v>79.545454545454547</v>
      </c>
      <c r="AC106" s="58" t="e">
        <f>IF(MATCH(AC$2,Piv!$B$2:$B$17,0)&gt;=1,M106,NA())</f>
        <v>#N/A</v>
      </c>
      <c r="AD106" s="58" t="e">
        <f>IF(MATCH(AD$2,Piv!$B$2:$B$17,0)&gt;=1,N106,NA())</f>
        <v>#N/A</v>
      </c>
      <c r="AE106" s="58" t="e">
        <f>IF(MATCH(AE$2,Piv!$B$2:$B$17,0)&gt;=1,O106,NA())</f>
        <v>#N/A</v>
      </c>
      <c r="AF106" s="58">
        <f>IF(MATCH(AF$2,Piv!$B$2:$B$17,0)&gt;=1,P106,NA())</f>
        <v>112.03946354246956</v>
      </c>
      <c r="AG106" s="31">
        <v>15178880000</v>
      </c>
      <c r="AH106" s="31">
        <v>5129.723</v>
      </c>
    </row>
    <row r="107" spans="1:34" x14ac:dyDescent="0.25">
      <c r="A107" s="59">
        <v>41397</v>
      </c>
      <c r="B107" s="57">
        <v>119.96285979572887</v>
      </c>
      <c r="C107" s="57">
        <v>116.18081960287283</v>
      </c>
      <c r="D107" s="57">
        <v>63.617021276595743</v>
      </c>
      <c r="E107" s="57">
        <v>44.634292565947241</v>
      </c>
      <c r="F107" s="57">
        <v>65.725806451612897</v>
      </c>
      <c r="G107" s="57">
        <v>89.9245558530056</v>
      </c>
      <c r="H107" s="57">
        <v>80.6477093206951</v>
      </c>
      <c r="I107" s="57">
        <v>36.819277108433738</v>
      </c>
      <c r="J107" s="57">
        <v>87.244897959183675</v>
      </c>
      <c r="K107" s="57">
        <v>112.91479820627804</v>
      </c>
      <c r="L107" s="57">
        <v>78.318181818181813</v>
      </c>
      <c r="M107" s="57">
        <v>97.526165556612753</v>
      </c>
      <c r="N107" s="57">
        <v>89.225313693398803</v>
      </c>
      <c r="O107" s="57">
        <v>109.99624201428033</v>
      </c>
      <c r="P107" s="57">
        <v>111.86989363342067</v>
      </c>
      <c r="Q107" s="59">
        <f t="shared" si="4"/>
        <v>41397</v>
      </c>
      <c r="R107" s="58">
        <f>IF(MATCH(R$2,Piv!$B$2:$B$17,0)&gt;=1,B107,NA())</f>
        <v>119.96285979572887</v>
      </c>
      <c r="S107" s="58" t="e">
        <f>IF(MATCH(S$2,Piv!$B$2:$B$17,0)&gt;=1,C107,NA())</f>
        <v>#N/A</v>
      </c>
      <c r="T107" s="58" t="e">
        <f>IF(MATCH(T$2,Piv!$B$2:$B$17,0)&gt;=1,D107,NA())</f>
        <v>#N/A</v>
      </c>
      <c r="U107" s="58">
        <f>IF(MATCH(U$2,Piv!$B$2:$B$17,0)&gt;=1,E107,NA())</f>
        <v>44.634292565947241</v>
      </c>
      <c r="V107" s="58" t="e">
        <f>IF(MATCH(V$2,Piv!$B$2:$B$17,0)&gt;=1,F107,NA())</f>
        <v>#N/A</v>
      </c>
      <c r="W107" s="58">
        <f>IF(MATCH(W$2,Piv!$B$2:$B$17,0)&gt;=1,G107,NA())</f>
        <v>89.9245558530056</v>
      </c>
      <c r="X107" s="58" t="e">
        <f>IF(MATCH(X$2,Piv!$B$2:$B$17,0)&gt;=1,H107,NA())</f>
        <v>#N/A</v>
      </c>
      <c r="Y107" s="58" t="e">
        <f>IF(MATCH(Y$2,Piv!$B$2:$B$17,0)&gt;=1,I107,NA())</f>
        <v>#N/A</v>
      </c>
      <c r="Z107" s="58">
        <f>IF(MATCH(Z$2,Piv!$B$2:$B$17,0)&gt;=1,J107,NA())</f>
        <v>87.244897959183675</v>
      </c>
      <c r="AA107" s="58" t="e">
        <f>IF(MATCH(AA$2,Piv!$B$2:$B$17,0)&gt;=1,K107,NA())</f>
        <v>#N/A</v>
      </c>
      <c r="AB107" s="58">
        <f>IF(MATCH(AB$2,Piv!$B$2:$B$17,0)&gt;=1,L107,NA())</f>
        <v>78.318181818181813</v>
      </c>
      <c r="AC107" s="58" t="e">
        <f>IF(MATCH(AC$2,Piv!$B$2:$B$17,0)&gt;=1,M107,NA())</f>
        <v>#N/A</v>
      </c>
      <c r="AD107" s="58" t="e">
        <f>IF(MATCH(AD$2,Piv!$B$2:$B$17,0)&gt;=1,N107,NA())</f>
        <v>#N/A</v>
      </c>
      <c r="AE107" s="58" t="e">
        <f>IF(MATCH(AE$2,Piv!$B$2:$B$17,0)&gt;=1,O107,NA())</f>
        <v>#N/A</v>
      </c>
      <c r="AF107" s="58">
        <f>IF(MATCH(AF$2,Piv!$B$2:$B$17,0)&gt;=1,P107,NA())</f>
        <v>111.86989363342067</v>
      </c>
      <c r="AG107" s="31">
        <v>15633460000</v>
      </c>
      <c r="AH107" s="31">
        <v>4326.9459999999999</v>
      </c>
    </row>
    <row r="108" spans="1:34" x14ac:dyDescent="0.25">
      <c r="A108" s="59">
        <v>41400</v>
      </c>
      <c r="B108" s="57">
        <v>119.96285979572887</v>
      </c>
      <c r="C108" s="57">
        <v>116.18081960287283</v>
      </c>
      <c r="D108" s="57">
        <v>63.617021276595743</v>
      </c>
      <c r="E108" s="57">
        <v>44.634292565947241</v>
      </c>
      <c r="F108" s="57">
        <v>65.725806451612897</v>
      </c>
      <c r="G108" s="57">
        <v>89.9245558530056</v>
      </c>
      <c r="H108" s="57">
        <v>80.6477093206951</v>
      </c>
      <c r="I108" s="57">
        <v>36.819277108433738</v>
      </c>
      <c r="J108" s="57">
        <v>87.244897959183675</v>
      </c>
      <c r="K108" s="57">
        <v>112.91479820627804</v>
      </c>
      <c r="L108" s="57">
        <v>78.318181818181813</v>
      </c>
      <c r="M108" s="57">
        <v>97.526165556612753</v>
      </c>
      <c r="N108" s="57">
        <v>89.225313693398803</v>
      </c>
      <c r="O108" s="57">
        <v>109.99624201428033</v>
      </c>
      <c r="P108" s="57">
        <v>111.86989363342067</v>
      </c>
      <c r="Q108" s="59">
        <f t="shared" si="4"/>
        <v>41400</v>
      </c>
      <c r="R108" s="58">
        <f>IF(MATCH(R$2,Piv!$B$2:$B$17,0)&gt;=1,B108,NA())</f>
        <v>119.96285979572887</v>
      </c>
      <c r="S108" s="58" t="e">
        <f>IF(MATCH(S$2,Piv!$B$2:$B$17,0)&gt;=1,C108,NA())</f>
        <v>#N/A</v>
      </c>
      <c r="T108" s="58" t="e">
        <f>IF(MATCH(T$2,Piv!$B$2:$B$17,0)&gt;=1,D108,NA())</f>
        <v>#N/A</v>
      </c>
      <c r="U108" s="58">
        <f>IF(MATCH(U$2,Piv!$B$2:$B$17,0)&gt;=1,E108,NA())</f>
        <v>44.634292565947241</v>
      </c>
      <c r="V108" s="58" t="e">
        <f>IF(MATCH(V$2,Piv!$B$2:$B$17,0)&gt;=1,F108,NA())</f>
        <v>#N/A</v>
      </c>
      <c r="W108" s="58">
        <f>IF(MATCH(W$2,Piv!$B$2:$B$17,0)&gt;=1,G108,NA())</f>
        <v>89.9245558530056</v>
      </c>
      <c r="X108" s="58" t="e">
        <f>IF(MATCH(X$2,Piv!$B$2:$B$17,0)&gt;=1,H108,NA())</f>
        <v>#N/A</v>
      </c>
      <c r="Y108" s="58" t="e">
        <f>IF(MATCH(Y$2,Piv!$B$2:$B$17,0)&gt;=1,I108,NA())</f>
        <v>#N/A</v>
      </c>
      <c r="Z108" s="58">
        <f>IF(MATCH(Z$2,Piv!$B$2:$B$17,0)&gt;=1,J108,NA())</f>
        <v>87.244897959183675</v>
      </c>
      <c r="AA108" s="58" t="e">
        <f>IF(MATCH(AA$2,Piv!$B$2:$B$17,0)&gt;=1,K108,NA())</f>
        <v>#N/A</v>
      </c>
      <c r="AB108" s="58">
        <f>IF(MATCH(AB$2,Piv!$B$2:$B$17,0)&gt;=1,L108,NA())</f>
        <v>78.318181818181813</v>
      </c>
      <c r="AC108" s="58" t="e">
        <f>IF(MATCH(AC$2,Piv!$B$2:$B$17,0)&gt;=1,M108,NA())</f>
        <v>#N/A</v>
      </c>
      <c r="AD108" s="58" t="e">
        <f>IF(MATCH(AD$2,Piv!$B$2:$B$17,0)&gt;=1,N108,NA())</f>
        <v>#N/A</v>
      </c>
      <c r="AE108" s="58" t="e">
        <f>IF(MATCH(AE$2,Piv!$B$2:$B$17,0)&gt;=1,O108,NA())</f>
        <v>#N/A</v>
      </c>
      <c r="AF108" s="58">
        <f>IF(MATCH(AF$2,Piv!$B$2:$B$17,0)&gt;=1,P108,NA())</f>
        <v>111.86989363342067</v>
      </c>
      <c r="AG108" s="31">
        <v>15633460000</v>
      </c>
      <c r="AH108" s="31">
        <v>4326.9459999999999</v>
      </c>
    </row>
    <row r="109" spans="1:34" x14ac:dyDescent="0.25">
      <c r="A109" s="59">
        <v>41401</v>
      </c>
      <c r="B109" s="57">
        <v>120.30331166821415</v>
      </c>
      <c r="C109" s="57">
        <v>119.09590198563582</v>
      </c>
      <c r="D109" s="57">
        <v>63.617021276595743</v>
      </c>
      <c r="E109" s="57">
        <v>43.854916067146284</v>
      </c>
      <c r="F109" s="57">
        <v>65.636200716845877</v>
      </c>
      <c r="G109" s="57">
        <v>91.652470187393533</v>
      </c>
      <c r="H109" s="57">
        <v>79.067930489731438</v>
      </c>
      <c r="I109" s="57">
        <v>36.69879518072289</v>
      </c>
      <c r="J109" s="57">
        <v>88.010204081632651</v>
      </c>
      <c r="K109" s="57">
        <v>111.39013452914799</v>
      </c>
      <c r="L109" s="57">
        <v>76.954545454545453</v>
      </c>
      <c r="M109" s="57">
        <v>97.240723120837302</v>
      </c>
      <c r="N109" s="57">
        <v>88.54337152209493</v>
      </c>
      <c r="O109" s="57">
        <v>116.64787673806838</v>
      </c>
      <c r="P109" s="57">
        <v>112.00863264991521</v>
      </c>
      <c r="Q109" s="59">
        <f t="shared" si="4"/>
        <v>41401</v>
      </c>
      <c r="R109" s="58">
        <f>IF(MATCH(R$2,Piv!$B$2:$B$17,0)&gt;=1,B109,NA())</f>
        <v>120.30331166821415</v>
      </c>
      <c r="S109" s="58" t="e">
        <f>IF(MATCH(S$2,Piv!$B$2:$B$17,0)&gt;=1,C109,NA())</f>
        <v>#N/A</v>
      </c>
      <c r="T109" s="58" t="e">
        <f>IF(MATCH(T$2,Piv!$B$2:$B$17,0)&gt;=1,D109,NA())</f>
        <v>#N/A</v>
      </c>
      <c r="U109" s="58">
        <f>IF(MATCH(U$2,Piv!$B$2:$B$17,0)&gt;=1,E109,NA())</f>
        <v>43.854916067146284</v>
      </c>
      <c r="V109" s="58" t="e">
        <f>IF(MATCH(V$2,Piv!$B$2:$B$17,0)&gt;=1,F109,NA())</f>
        <v>#N/A</v>
      </c>
      <c r="W109" s="58">
        <f>IF(MATCH(W$2,Piv!$B$2:$B$17,0)&gt;=1,G109,NA())</f>
        <v>91.652470187393533</v>
      </c>
      <c r="X109" s="58" t="e">
        <f>IF(MATCH(X$2,Piv!$B$2:$B$17,0)&gt;=1,H109,NA())</f>
        <v>#N/A</v>
      </c>
      <c r="Y109" s="58" t="e">
        <f>IF(MATCH(Y$2,Piv!$B$2:$B$17,0)&gt;=1,I109,NA())</f>
        <v>#N/A</v>
      </c>
      <c r="Z109" s="58">
        <f>IF(MATCH(Z$2,Piv!$B$2:$B$17,0)&gt;=1,J109,NA())</f>
        <v>88.010204081632651</v>
      </c>
      <c r="AA109" s="58" t="e">
        <f>IF(MATCH(AA$2,Piv!$B$2:$B$17,0)&gt;=1,K109,NA())</f>
        <v>#N/A</v>
      </c>
      <c r="AB109" s="58">
        <f>IF(MATCH(AB$2,Piv!$B$2:$B$17,0)&gt;=1,L109,NA())</f>
        <v>76.954545454545453</v>
      </c>
      <c r="AC109" s="58" t="e">
        <f>IF(MATCH(AC$2,Piv!$B$2:$B$17,0)&gt;=1,M109,NA())</f>
        <v>#N/A</v>
      </c>
      <c r="AD109" s="58" t="e">
        <f>IF(MATCH(AD$2,Piv!$B$2:$B$17,0)&gt;=1,N109,NA())</f>
        <v>#N/A</v>
      </c>
      <c r="AE109" s="58" t="e">
        <f>IF(MATCH(AE$2,Piv!$B$2:$B$17,0)&gt;=1,O109,NA())</f>
        <v>#N/A</v>
      </c>
      <c r="AF109" s="58">
        <f>IF(MATCH(AF$2,Piv!$B$2:$B$17,0)&gt;=1,P109,NA())</f>
        <v>112.00863264991521</v>
      </c>
      <c r="AG109" s="31">
        <v>12544210000</v>
      </c>
      <c r="AH109" s="31">
        <v>6845.5680000000002</v>
      </c>
    </row>
    <row r="110" spans="1:34" x14ac:dyDescent="0.25">
      <c r="A110" s="59">
        <v>41402</v>
      </c>
      <c r="B110" s="57">
        <v>119.49860724233983</v>
      </c>
      <c r="C110" s="57">
        <v>119.26489226869457</v>
      </c>
      <c r="D110" s="57">
        <v>63.617021276595743</v>
      </c>
      <c r="E110" s="57">
        <v>44.634292565947241</v>
      </c>
      <c r="F110" s="57">
        <v>65.367383512544805</v>
      </c>
      <c r="G110" s="57">
        <v>92.893648089559505</v>
      </c>
      <c r="H110" s="57">
        <v>80.568720379146924</v>
      </c>
      <c r="I110" s="57">
        <v>36.819277108433738</v>
      </c>
      <c r="J110" s="57">
        <v>89.158163265306129</v>
      </c>
      <c r="K110" s="57">
        <v>112.37668161434978</v>
      </c>
      <c r="L110" s="57">
        <v>76.954545454545453</v>
      </c>
      <c r="M110" s="57">
        <v>100</v>
      </c>
      <c r="N110" s="57">
        <v>90.889252591380256</v>
      </c>
      <c r="O110" s="57">
        <v>114.0172867343104</v>
      </c>
      <c r="P110" s="57">
        <v>113.27269924464314</v>
      </c>
      <c r="Q110" s="59">
        <f t="shared" si="4"/>
        <v>41402</v>
      </c>
      <c r="R110" s="58">
        <f>IF(MATCH(R$2,Piv!$B$2:$B$17,0)&gt;=1,B110,NA())</f>
        <v>119.49860724233983</v>
      </c>
      <c r="S110" s="58" t="e">
        <f>IF(MATCH(S$2,Piv!$B$2:$B$17,0)&gt;=1,C110,NA())</f>
        <v>#N/A</v>
      </c>
      <c r="T110" s="58" t="e">
        <f>IF(MATCH(T$2,Piv!$B$2:$B$17,0)&gt;=1,D110,NA())</f>
        <v>#N/A</v>
      </c>
      <c r="U110" s="58">
        <f>IF(MATCH(U$2,Piv!$B$2:$B$17,0)&gt;=1,E110,NA())</f>
        <v>44.634292565947241</v>
      </c>
      <c r="V110" s="58" t="e">
        <f>IF(MATCH(V$2,Piv!$B$2:$B$17,0)&gt;=1,F110,NA())</f>
        <v>#N/A</v>
      </c>
      <c r="W110" s="58">
        <f>IF(MATCH(W$2,Piv!$B$2:$B$17,0)&gt;=1,G110,NA())</f>
        <v>92.893648089559505</v>
      </c>
      <c r="X110" s="58" t="e">
        <f>IF(MATCH(X$2,Piv!$B$2:$B$17,0)&gt;=1,H110,NA())</f>
        <v>#N/A</v>
      </c>
      <c r="Y110" s="58" t="e">
        <f>IF(MATCH(Y$2,Piv!$B$2:$B$17,0)&gt;=1,I110,NA())</f>
        <v>#N/A</v>
      </c>
      <c r="Z110" s="58">
        <f>IF(MATCH(Z$2,Piv!$B$2:$B$17,0)&gt;=1,J110,NA())</f>
        <v>89.158163265306129</v>
      </c>
      <c r="AA110" s="58" t="e">
        <f>IF(MATCH(AA$2,Piv!$B$2:$B$17,0)&gt;=1,K110,NA())</f>
        <v>#N/A</v>
      </c>
      <c r="AB110" s="58">
        <f>IF(MATCH(AB$2,Piv!$B$2:$B$17,0)&gt;=1,L110,NA())</f>
        <v>76.954545454545453</v>
      </c>
      <c r="AC110" s="58" t="e">
        <f>IF(MATCH(AC$2,Piv!$B$2:$B$17,0)&gt;=1,M110,NA())</f>
        <v>#N/A</v>
      </c>
      <c r="AD110" s="58" t="e">
        <f>IF(MATCH(AD$2,Piv!$B$2:$B$17,0)&gt;=1,N110,NA())</f>
        <v>#N/A</v>
      </c>
      <c r="AE110" s="58" t="e">
        <f>IF(MATCH(AE$2,Piv!$B$2:$B$17,0)&gt;=1,O110,NA())</f>
        <v>#N/A</v>
      </c>
      <c r="AF110" s="58">
        <f>IF(MATCH(AF$2,Piv!$B$2:$B$17,0)&gt;=1,P110,NA())</f>
        <v>113.27269924464314</v>
      </c>
      <c r="AG110" s="31">
        <v>13767890000</v>
      </c>
      <c r="AH110" s="31">
        <v>3588.8890000000001</v>
      </c>
    </row>
    <row r="111" spans="1:34" x14ac:dyDescent="0.25">
      <c r="A111" s="59">
        <v>41403</v>
      </c>
      <c r="B111" s="57">
        <v>119.09625502940267</v>
      </c>
      <c r="C111" s="57">
        <v>116.4765525982256</v>
      </c>
      <c r="D111" s="57">
        <v>63.617021276595743</v>
      </c>
      <c r="E111" s="57">
        <v>45.50359712230216</v>
      </c>
      <c r="F111" s="57">
        <v>65.412186379928315</v>
      </c>
      <c r="G111" s="57">
        <v>93.81844731078121</v>
      </c>
      <c r="H111" s="57">
        <v>82.543443917851505</v>
      </c>
      <c r="I111" s="57">
        <v>36.891566265060241</v>
      </c>
      <c r="J111" s="57">
        <v>89.923469387755105</v>
      </c>
      <c r="K111" s="57">
        <v>113.09417040358744</v>
      </c>
      <c r="L111" s="57">
        <v>79.818181818181827</v>
      </c>
      <c r="M111" s="57">
        <v>101.52235965746908</v>
      </c>
      <c r="N111" s="57">
        <v>90.943807965084559</v>
      </c>
      <c r="O111" s="57">
        <v>109.54528372792183</v>
      </c>
      <c r="P111" s="57">
        <v>113.5964236164637</v>
      </c>
      <c r="Q111" s="59">
        <f t="shared" si="4"/>
        <v>41403</v>
      </c>
      <c r="R111" s="58">
        <f>IF(MATCH(R$2,Piv!$B$2:$B$17,0)&gt;=1,B111,NA())</f>
        <v>119.09625502940267</v>
      </c>
      <c r="S111" s="58" t="e">
        <f>IF(MATCH(S$2,Piv!$B$2:$B$17,0)&gt;=1,C111,NA())</f>
        <v>#N/A</v>
      </c>
      <c r="T111" s="58" t="e">
        <f>IF(MATCH(T$2,Piv!$B$2:$B$17,0)&gt;=1,D111,NA())</f>
        <v>#N/A</v>
      </c>
      <c r="U111" s="58">
        <f>IF(MATCH(U$2,Piv!$B$2:$B$17,0)&gt;=1,E111,NA())</f>
        <v>45.50359712230216</v>
      </c>
      <c r="V111" s="58" t="e">
        <f>IF(MATCH(V$2,Piv!$B$2:$B$17,0)&gt;=1,F111,NA())</f>
        <v>#N/A</v>
      </c>
      <c r="W111" s="58">
        <f>IF(MATCH(W$2,Piv!$B$2:$B$17,0)&gt;=1,G111,NA())</f>
        <v>93.81844731078121</v>
      </c>
      <c r="X111" s="58" t="e">
        <f>IF(MATCH(X$2,Piv!$B$2:$B$17,0)&gt;=1,H111,NA())</f>
        <v>#N/A</v>
      </c>
      <c r="Y111" s="58" t="e">
        <f>IF(MATCH(Y$2,Piv!$B$2:$B$17,0)&gt;=1,I111,NA())</f>
        <v>#N/A</v>
      </c>
      <c r="Z111" s="58">
        <f>IF(MATCH(Z$2,Piv!$B$2:$B$17,0)&gt;=1,J111,NA())</f>
        <v>89.923469387755105</v>
      </c>
      <c r="AA111" s="58" t="e">
        <f>IF(MATCH(AA$2,Piv!$B$2:$B$17,0)&gt;=1,K111,NA())</f>
        <v>#N/A</v>
      </c>
      <c r="AB111" s="58">
        <f>IF(MATCH(AB$2,Piv!$B$2:$B$17,0)&gt;=1,L111,NA())</f>
        <v>79.818181818181827</v>
      </c>
      <c r="AC111" s="58" t="e">
        <f>IF(MATCH(AC$2,Piv!$B$2:$B$17,0)&gt;=1,M111,NA())</f>
        <v>#N/A</v>
      </c>
      <c r="AD111" s="58" t="e">
        <f>IF(MATCH(AD$2,Piv!$B$2:$B$17,0)&gt;=1,N111,NA())</f>
        <v>#N/A</v>
      </c>
      <c r="AE111" s="58" t="e">
        <f>IF(MATCH(AE$2,Piv!$B$2:$B$17,0)&gt;=1,O111,NA())</f>
        <v>#N/A</v>
      </c>
      <c r="AF111" s="58">
        <f>IF(MATCH(AF$2,Piv!$B$2:$B$17,0)&gt;=1,P111,NA())</f>
        <v>113.5964236164637</v>
      </c>
      <c r="AG111" s="31">
        <v>12717450000</v>
      </c>
      <c r="AH111" s="31">
        <v>2757.2420000000002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T270"/>
  <sheetViews>
    <sheetView zoomScale="85" zoomScaleNormal="85" workbookViewId="0">
      <pane ySplit="2" topLeftCell="A195" activePane="bottomLeft" state="frozen"/>
      <selection pane="bottomLeft" activeCell="C226" sqref="C226"/>
    </sheetView>
  </sheetViews>
  <sheetFormatPr defaultRowHeight="15" x14ac:dyDescent="0.25"/>
  <cols>
    <col min="1" max="1" width="8.42578125" customWidth="1"/>
    <col min="2" max="2" width="11.140625" style="16" bestFit="1" customWidth="1"/>
    <col min="3" max="3" width="10.28515625" customWidth="1"/>
    <col min="4" max="4" width="13.5703125" customWidth="1"/>
    <col min="5" max="16" width="14.28515625" bestFit="1" customWidth="1"/>
    <col min="17" max="17" width="15.28515625" bestFit="1" customWidth="1"/>
    <col min="18" max="18" width="16" customWidth="1"/>
    <col min="20" max="20" width="13.85546875" bestFit="1" customWidth="1"/>
  </cols>
  <sheetData>
    <row r="1" spans="1:20" ht="18" customHeight="1" x14ac:dyDescent="0.25"/>
    <row r="2" spans="1:20" x14ac:dyDescent="0.25">
      <c r="A2" s="20" t="s">
        <v>41</v>
      </c>
      <c r="B2" s="20" t="s">
        <v>54</v>
      </c>
      <c r="C2" s="20" t="s">
        <v>55</v>
      </c>
      <c r="D2" s="11" t="s">
        <v>128</v>
      </c>
      <c r="E2" s="10" t="s">
        <v>42</v>
      </c>
      <c r="F2" s="10" t="s">
        <v>43</v>
      </c>
      <c r="G2" s="10" t="s">
        <v>44</v>
      </c>
      <c r="H2" s="10" t="s">
        <v>45</v>
      </c>
      <c r="I2" s="10" t="s">
        <v>46</v>
      </c>
      <c r="J2" s="10" t="s">
        <v>47</v>
      </c>
      <c r="K2" s="10" t="s">
        <v>48</v>
      </c>
      <c r="L2" s="10" t="s">
        <v>49</v>
      </c>
      <c r="M2" s="10" t="s">
        <v>50</v>
      </c>
      <c r="N2" s="10" t="s">
        <v>51</v>
      </c>
      <c r="O2" s="10" t="s">
        <v>6</v>
      </c>
      <c r="P2" s="10" t="s">
        <v>52</v>
      </c>
      <c r="Q2" s="10" t="s">
        <v>15</v>
      </c>
      <c r="R2" s="12" t="s">
        <v>40</v>
      </c>
    </row>
    <row r="3" spans="1:20" x14ac:dyDescent="0.25">
      <c r="A3" t="s">
        <v>20</v>
      </c>
      <c r="B3" s="16" t="s">
        <v>0</v>
      </c>
      <c r="C3" t="s">
        <v>78</v>
      </c>
      <c r="D3" t="s">
        <v>105</v>
      </c>
      <c r="E3" s="54">
        <v>1689120</v>
      </c>
      <c r="F3" s="54">
        <v>1827120</v>
      </c>
      <c r="G3" s="54">
        <v>1805040</v>
      </c>
      <c r="H3" s="54">
        <v>1766400</v>
      </c>
      <c r="I3" s="54">
        <v>1628400</v>
      </c>
      <c r="J3" s="54">
        <v>1661520</v>
      </c>
      <c r="K3" s="54">
        <v>1529040</v>
      </c>
      <c r="L3" s="54">
        <v>1435200</v>
      </c>
      <c r="M3" s="54">
        <v>1435200</v>
      </c>
      <c r="N3" s="54">
        <v>1451760</v>
      </c>
      <c r="O3" s="54">
        <v>1578720</v>
      </c>
      <c r="P3" s="54">
        <v>1628400</v>
      </c>
      <c r="Q3" s="19">
        <f t="shared" ref="Q3:Q66" si="0">SUM(E3:P3)</f>
        <v>19435920</v>
      </c>
      <c r="R3" s="29">
        <f ca="1">SUM(OFFSET(E3,,,,List!$D$2))</f>
        <v>16228800</v>
      </c>
      <c r="T3" s="7"/>
    </row>
    <row r="4" spans="1:20" x14ac:dyDescent="0.25">
      <c r="A4" t="s">
        <v>20</v>
      </c>
      <c r="B4" s="16" t="s">
        <v>0</v>
      </c>
      <c r="C4" t="s">
        <v>78</v>
      </c>
      <c r="D4" t="s">
        <v>106</v>
      </c>
      <c r="E4" s="54">
        <v>1286160</v>
      </c>
      <c r="F4" s="54">
        <v>1264080</v>
      </c>
      <c r="G4" s="54">
        <v>1230960</v>
      </c>
      <c r="H4" s="54">
        <v>1192320</v>
      </c>
      <c r="I4" s="54">
        <v>1242000</v>
      </c>
      <c r="J4" s="54">
        <v>1181280</v>
      </c>
      <c r="K4" s="54">
        <v>1059840</v>
      </c>
      <c r="L4" s="54">
        <v>999120</v>
      </c>
      <c r="M4" s="54">
        <v>927360</v>
      </c>
      <c r="N4" s="54">
        <v>1010160</v>
      </c>
      <c r="O4" s="54">
        <v>971520</v>
      </c>
      <c r="P4" s="54">
        <v>1048800</v>
      </c>
      <c r="Q4" s="19">
        <f t="shared" si="0"/>
        <v>13413600</v>
      </c>
      <c r="R4" s="29">
        <f ca="1">SUM(OFFSET(E4,,,,List!$D$2))</f>
        <v>11393280</v>
      </c>
      <c r="T4" s="7"/>
    </row>
    <row r="5" spans="1:20" x14ac:dyDescent="0.25">
      <c r="A5" t="s">
        <v>20</v>
      </c>
      <c r="B5" s="16" t="s">
        <v>0</v>
      </c>
      <c r="C5" t="s">
        <v>78</v>
      </c>
      <c r="D5" t="s">
        <v>107</v>
      </c>
      <c r="E5" s="54">
        <v>1021200</v>
      </c>
      <c r="F5" s="54">
        <v>999120</v>
      </c>
      <c r="G5" s="54">
        <v>971520</v>
      </c>
      <c r="H5" s="54">
        <v>1021200</v>
      </c>
      <c r="I5" s="54">
        <v>1081920</v>
      </c>
      <c r="J5" s="54">
        <v>993600</v>
      </c>
      <c r="K5" s="54">
        <v>905280</v>
      </c>
      <c r="L5" s="54">
        <v>877680</v>
      </c>
      <c r="M5" s="54">
        <v>921840</v>
      </c>
      <c r="N5" s="54">
        <v>1015680</v>
      </c>
      <c r="O5" s="54">
        <v>993600</v>
      </c>
      <c r="P5" s="54">
        <v>1043280</v>
      </c>
      <c r="Q5" s="19">
        <f t="shared" si="0"/>
        <v>11845920</v>
      </c>
      <c r="R5" s="29">
        <f ca="1">SUM(OFFSET(E5,,,,List!$D$2))</f>
        <v>9809040</v>
      </c>
      <c r="T5" s="7"/>
    </row>
    <row r="6" spans="1:20" x14ac:dyDescent="0.25">
      <c r="A6" t="s">
        <v>20</v>
      </c>
      <c r="B6" s="16" t="s">
        <v>0</v>
      </c>
      <c r="C6" t="s">
        <v>78</v>
      </c>
      <c r="D6" t="s">
        <v>108</v>
      </c>
      <c r="E6" s="54">
        <v>1782960</v>
      </c>
      <c r="F6" s="54">
        <v>1854720</v>
      </c>
      <c r="G6" s="54">
        <v>1865760</v>
      </c>
      <c r="H6" s="54">
        <v>1155360</v>
      </c>
      <c r="I6" s="54">
        <v>1805040</v>
      </c>
      <c r="J6" s="54">
        <v>1898879.9999999995</v>
      </c>
      <c r="K6" s="54">
        <v>2009280</v>
      </c>
      <c r="L6" s="54">
        <v>2152800</v>
      </c>
      <c r="M6" s="54">
        <v>1959600</v>
      </c>
      <c r="N6" s="54">
        <v>1959600</v>
      </c>
      <c r="O6" s="54">
        <v>2114160</v>
      </c>
      <c r="P6" s="54">
        <v>2301840</v>
      </c>
      <c r="Q6" s="19">
        <f t="shared" si="0"/>
        <v>22860000</v>
      </c>
      <c r="R6" s="29">
        <f ca="1">SUM(OFFSET(E6,,,,List!$D$2))</f>
        <v>18444000</v>
      </c>
      <c r="T6" s="7"/>
    </row>
    <row r="7" spans="1:20" x14ac:dyDescent="0.25">
      <c r="A7" t="s">
        <v>20</v>
      </c>
      <c r="B7" s="16" t="s">
        <v>0</v>
      </c>
      <c r="C7" t="s">
        <v>78</v>
      </c>
      <c r="D7" t="s">
        <v>87</v>
      </c>
      <c r="E7" s="54">
        <v>1816080</v>
      </c>
      <c r="F7" s="54">
        <v>1887840.0000000002</v>
      </c>
      <c r="G7" s="54">
        <v>1343680</v>
      </c>
      <c r="H7" s="54">
        <v>1716720</v>
      </c>
      <c r="I7" s="54">
        <v>1832640</v>
      </c>
      <c r="J7" s="54">
        <v>1705680</v>
      </c>
      <c r="K7" s="54">
        <v>1738800</v>
      </c>
      <c r="L7" s="54">
        <v>1755360</v>
      </c>
      <c r="M7" s="54">
        <v>1705680</v>
      </c>
      <c r="N7" s="54">
        <v>1656000</v>
      </c>
      <c r="O7" s="54">
        <v>1606320</v>
      </c>
      <c r="P7" s="54">
        <v>1589760</v>
      </c>
      <c r="Q7" s="19">
        <f t="shared" si="0"/>
        <v>20354560</v>
      </c>
      <c r="R7" s="29">
        <f ca="1">SUM(OFFSET(E7,,,,List!$D$2))</f>
        <v>17158480</v>
      </c>
      <c r="T7" s="7"/>
    </row>
    <row r="8" spans="1:20" x14ac:dyDescent="0.25">
      <c r="A8" t="s">
        <v>20</v>
      </c>
      <c r="B8" s="16" t="s">
        <v>0</v>
      </c>
      <c r="C8" t="s">
        <v>78</v>
      </c>
      <c r="D8" t="s">
        <v>86</v>
      </c>
      <c r="E8" s="54">
        <v>2020320</v>
      </c>
      <c r="F8" s="54">
        <v>2064480</v>
      </c>
      <c r="G8" s="54">
        <v>1147280</v>
      </c>
      <c r="H8" s="54">
        <v>1954080</v>
      </c>
      <c r="I8" s="54">
        <v>1976160</v>
      </c>
      <c r="J8" s="54">
        <v>2114160</v>
      </c>
      <c r="K8" s="54">
        <v>2070000</v>
      </c>
      <c r="L8" s="54">
        <v>1987200</v>
      </c>
      <c r="M8" s="54">
        <v>1909919.9999999995</v>
      </c>
      <c r="N8" s="54">
        <v>1832640</v>
      </c>
      <c r="O8" s="54">
        <v>1849200</v>
      </c>
      <c r="P8" s="54">
        <v>1943040</v>
      </c>
      <c r="Q8" s="19">
        <f t="shared" si="0"/>
        <v>22868480</v>
      </c>
      <c r="R8" s="29">
        <f ca="1">SUM(OFFSET(E8,,,,List!$D$2))</f>
        <v>19076240</v>
      </c>
      <c r="T8" s="7"/>
    </row>
    <row r="9" spans="1:20" x14ac:dyDescent="0.25">
      <c r="A9" t="s">
        <v>20</v>
      </c>
      <c r="B9" s="16" t="s">
        <v>0</v>
      </c>
      <c r="C9" t="s">
        <v>78</v>
      </c>
      <c r="D9" t="s">
        <v>109</v>
      </c>
      <c r="E9" s="54">
        <v>949439.99999999977</v>
      </c>
      <c r="F9" s="54">
        <v>927360</v>
      </c>
      <c r="G9" s="54">
        <v>894240</v>
      </c>
      <c r="H9" s="54">
        <v>850080</v>
      </c>
      <c r="I9" s="54">
        <v>828000</v>
      </c>
      <c r="J9" s="54">
        <v>750720</v>
      </c>
      <c r="K9" s="54">
        <v>805920</v>
      </c>
      <c r="L9" s="54">
        <v>816960</v>
      </c>
      <c r="M9" s="54">
        <v>905280</v>
      </c>
      <c r="N9" s="54">
        <v>883200</v>
      </c>
      <c r="O9" s="54">
        <v>927360</v>
      </c>
      <c r="P9" s="54">
        <v>883200</v>
      </c>
      <c r="Q9" s="19">
        <f t="shared" si="0"/>
        <v>10421760</v>
      </c>
      <c r="R9" s="29">
        <f ca="1">SUM(OFFSET(E9,,,,List!$D$2))</f>
        <v>8611200</v>
      </c>
      <c r="T9" s="7"/>
    </row>
    <row r="10" spans="1:20" x14ac:dyDescent="0.25">
      <c r="A10" t="s">
        <v>20</v>
      </c>
      <c r="B10" s="16" t="s">
        <v>0</v>
      </c>
      <c r="C10" t="s">
        <v>78</v>
      </c>
      <c r="D10" t="s">
        <v>110</v>
      </c>
      <c r="E10" s="54">
        <v>2870400</v>
      </c>
      <c r="F10" s="54">
        <v>921840</v>
      </c>
      <c r="G10" s="54">
        <v>2009280</v>
      </c>
      <c r="H10" s="54">
        <v>1841140.8</v>
      </c>
      <c r="I10" s="54">
        <v>1936857.5999999996</v>
      </c>
      <c r="J10" s="54">
        <v>2049465.6</v>
      </c>
      <c r="K10" s="54">
        <v>2969760</v>
      </c>
      <c r="L10" s="54">
        <v>3091200.0000000005</v>
      </c>
      <c r="M10" s="54">
        <v>3245760</v>
      </c>
      <c r="N10" s="54">
        <v>2920080</v>
      </c>
      <c r="O10" s="54">
        <v>3063600</v>
      </c>
      <c r="P10" s="54">
        <v>3063600</v>
      </c>
      <c r="Q10" s="19">
        <f t="shared" si="0"/>
        <v>29982984</v>
      </c>
      <c r="R10" s="29">
        <f ca="1">SUM(OFFSET(E10,,,,List!$D$2))</f>
        <v>23855784</v>
      </c>
      <c r="T10" s="7"/>
    </row>
    <row r="11" spans="1:20" x14ac:dyDescent="0.25">
      <c r="A11" t="s">
        <v>20</v>
      </c>
      <c r="B11" s="16" t="s">
        <v>0</v>
      </c>
      <c r="C11" t="s">
        <v>78</v>
      </c>
      <c r="D11" t="s">
        <v>111</v>
      </c>
      <c r="E11" s="54">
        <v>2633040</v>
      </c>
      <c r="F11" s="54">
        <v>2693760</v>
      </c>
      <c r="G11" s="54">
        <v>2726880</v>
      </c>
      <c r="H11" s="54">
        <v>2292480</v>
      </c>
      <c r="I11" s="54">
        <v>2179520</v>
      </c>
      <c r="J11" s="54">
        <v>2292480</v>
      </c>
      <c r="K11" s="54">
        <v>2676560</v>
      </c>
      <c r="L11" s="54">
        <v>2748960</v>
      </c>
      <c r="M11" s="54">
        <v>2748960</v>
      </c>
      <c r="N11" s="54">
        <v>2583360</v>
      </c>
      <c r="O11" s="54">
        <v>2688240</v>
      </c>
      <c r="P11" s="54">
        <v>2660640</v>
      </c>
      <c r="Q11" s="19">
        <f t="shared" si="0"/>
        <v>30924880</v>
      </c>
      <c r="R11" s="29">
        <f ca="1">SUM(OFFSET(E11,,,,List!$D$2))</f>
        <v>25576000</v>
      </c>
      <c r="T11" s="7"/>
    </row>
    <row r="12" spans="1:20" x14ac:dyDescent="0.25">
      <c r="A12" t="s">
        <v>20</v>
      </c>
      <c r="B12" s="16" t="s">
        <v>0</v>
      </c>
      <c r="C12" t="s">
        <v>78</v>
      </c>
      <c r="D12" t="s">
        <v>112</v>
      </c>
      <c r="E12" s="54">
        <v>1489185.5999999999</v>
      </c>
      <c r="F12" s="54">
        <v>1548028.8</v>
      </c>
      <c r="G12" s="54">
        <v>1511817.5999999999</v>
      </c>
      <c r="H12" s="54">
        <v>1407710.4</v>
      </c>
      <c r="I12" s="54">
        <v>1502764.8</v>
      </c>
      <c r="J12" s="54">
        <v>1398657.5999999999</v>
      </c>
      <c r="K12" s="54">
        <v>1425816</v>
      </c>
      <c r="L12" s="54">
        <v>1439395.2</v>
      </c>
      <c r="M12" s="54">
        <v>1398657.5999999999</v>
      </c>
      <c r="N12" s="54">
        <v>1357920</v>
      </c>
      <c r="O12" s="54">
        <v>1317182.3999999999</v>
      </c>
      <c r="P12" s="54">
        <v>1303603.2</v>
      </c>
      <c r="Q12" s="19">
        <f t="shared" si="0"/>
        <v>17100739.199999999</v>
      </c>
      <c r="R12" s="29">
        <f ca="1">SUM(OFFSET(E12,,,,List!$D$2))</f>
        <v>14479953.6</v>
      </c>
    </row>
    <row r="13" spans="1:20" x14ac:dyDescent="0.25">
      <c r="E13" s="19"/>
      <c r="F13" s="19"/>
      <c r="G13" s="19"/>
      <c r="H13" s="19"/>
      <c r="I13" s="19"/>
      <c r="J13" s="19"/>
      <c r="K13" s="19"/>
      <c r="L13" s="19"/>
      <c r="M13" s="19"/>
      <c r="N13" s="19"/>
      <c r="O13" s="19"/>
      <c r="P13" s="19"/>
      <c r="Q13" s="19"/>
      <c r="R13" s="29"/>
    </row>
    <row r="14" spans="1:20" x14ac:dyDescent="0.25">
      <c r="A14" t="s">
        <v>19</v>
      </c>
      <c r="B14" s="16" t="s">
        <v>0</v>
      </c>
      <c r="C14" t="s">
        <v>78</v>
      </c>
      <c r="D14" t="s">
        <v>105</v>
      </c>
      <c r="E14" s="19">
        <v>1604664</v>
      </c>
      <c r="F14" s="19">
        <v>1735764</v>
      </c>
      <c r="G14" s="19">
        <v>1714788</v>
      </c>
      <c r="H14" s="19">
        <v>1678080</v>
      </c>
      <c r="I14" s="19">
        <v>1546980</v>
      </c>
      <c r="J14" s="19">
        <v>1578444</v>
      </c>
      <c r="K14" s="19">
        <v>1452588</v>
      </c>
      <c r="L14" s="19">
        <v>1363440</v>
      </c>
      <c r="M14" s="19">
        <v>1306032</v>
      </c>
      <c r="N14" s="19">
        <v>1321101.5999999999</v>
      </c>
      <c r="O14" s="19">
        <v>1436635.2</v>
      </c>
      <c r="P14" s="19">
        <v>1481844</v>
      </c>
      <c r="Q14" s="19">
        <f t="shared" si="0"/>
        <v>18220360.799999997</v>
      </c>
      <c r="R14" s="29">
        <f ca="1">SUM(OFFSET(E14,,,,List!$D$2))</f>
        <v>15301881.6</v>
      </c>
    </row>
    <row r="15" spans="1:20" x14ac:dyDescent="0.25">
      <c r="A15" t="s">
        <v>19</v>
      </c>
      <c r="B15" s="16" t="s">
        <v>0</v>
      </c>
      <c r="C15" t="s">
        <v>78</v>
      </c>
      <c r="D15" t="s">
        <v>106</v>
      </c>
      <c r="E15">
        <v>1221852</v>
      </c>
      <c r="F15" s="19">
        <v>1200876</v>
      </c>
      <c r="G15" s="19">
        <v>1169412</v>
      </c>
      <c r="H15" s="19">
        <v>1132704</v>
      </c>
      <c r="I15" s="19">
        <v>1179900</v>
      </c>
      <c r="J15" s="19">
        <v>1122216</v>
      </c>
      <c r="K15" s="19">
        <v>1006848</v>
      </c>
      <c r="L15" s="19">
        <v>949164</v>
      </c>
      <c r="M15" s="19">
        <v>843897.6</v>
      </c>
      <c r="N15" s="19">
        <v>919245.6</v>
      </c>
      <c r="O15" s="19">
        <v>884083.19999999995</v>
      </c>
      <c r="P15" s="19">
        <v>954408</v>
      </c>
      <c r="Q15" s="19">
        <f t="shared" si="0"/>
        <v>12584606.399999999</v>
      </c>
      <c r="R15" s="19">
        <f ca="1">SUM(OFFSET(E15,,,,List!$D$2))</f>
        <v>10746115.199999999</v>
      </c>
      <c r="S15" s="29"/>
    </row>
    <row r="16" spans="1:20" x14ac:dyDescent="0.25">
      <c r="A16" t="s">
        <v>19</v>
      </c>
      <c r="B16" s="16" t="s">
        <v>0</v>
      </c>
      <c r="C16" t="s">
        <v>78</v>
      </c>
      <c r="D16" t="s">
        <v>107</v>
      </c>
      <c r="E16" s="19">
        <v>970140</v>
      </c>
      <c r="F16" s="19">
        <v>949164</v>
      </c>
      <c r="G16" s="19">
        <v>922944</v>
      </c>
      <c r="H16" s="19">
        <v>970140</v>
      </c>
      <c r="I16" s="19">
        <v>1027824</v>
      </c>
      <c r="J16" s="19">
        <v>943920</v>
      </c>
      <c r="K16" s="19">
        <v>860016</v>
      </c>
      <c r="L16" s="19">
        <v>833796</v>
      </c>
      <c r="M16" s="19">
        <v>838874.4</v>
      </c>
      <c r="N16" s="19">
        <v>924268.79999999993</v>
      </c>
      <c r="O16" s="19">
        <v>904176</v>
      </c>
      <c r="P16" s="19">
        <v>949384.79999999993</v>
      </c>
      <c r="Q16" s="19">
        <f t="shared" si="0"/>
        <v>11094648.000000002</v>
      </c>
      <c r="R16" s="29">
        <f ca="1">SUM(OFFSET(E16,,,,List!$D$2))</f>
        <v>9241087.2000000011</v>
      </c>
    </row>
    <row r="17" spans="1:18" x14ac:dyDescent="0.25">
      <c r="A17" t="s">
        <v>19</v>
      </c>
      <c r="B17" s="16" t="s">
        <v>0</v>
      </c>
      <c r="C17" t="s">
        <v>78</v>
      </c>
      <c r="D17" t="s">
        <v>108</v>
      </c>
      <c r="E17" s="19">
        <v>1693812</v>
      </c>
      <c r="F17" s="19">
        <v>1761984</v>
      </c>
      <c r="G17" s="19">
        <v>1772472</v>
      </c>
      <c r="H17" s="19">
        <v>1667592</v>
      </c>
      <c r="I17" s="19">
        <v>1714788</v>
      </c>
      <c r="J17" s="19">
        <v>1803935.9999999998</v>
      </c>
      <c r="K17" s="19">
        <v>1908816</v>
      </c>
      <c r="L17" s="19">
        <v>2045160</v>
      </c>
      <c r="M17" s="19">
        <v>1583236</v>
      </c>
      <c r="N17" s="19">
        <v>1783236</v>
      </c>
      <c r="O17" s="19">
        <v>1923885.5999999999</v>
      </c>
      <c r="P17" s="19">
        <v>2094674.4</v>
      </c>
      <c r="Q17" s="19">
        <f t="shared" si="0"/>
        <v>21753592</v>
      </c>
      <c r="R17" s="29">
        <f ca="1">SUM(OFFSET(E17,,,,List!$D$2))</f>
        <v>17735032</v>
      </c>
    </row>
    <row r="18" spans="1:18" x14ac:dyDescent="0.25">
      <c r="A18" t="s">
        <v>19</v>
      </c>
      <c r="B18" s="16" t="s">
        <v>0</v>
      </c>
      <c r="C18" t="s">
        <v>78</v>
      </c>
      <c r="D18" t="s">
        <v>87</v>
      </c>
      <c r="E18" s="19">
        <v>1997688.0000000002</v>
      </c>
      <c r="F18" s="19">
        <v>2076624.0000000005</v>
      </c>
      <c r="G18" s="19">
        <v>2028048.0000000002</v>
      </c>
      <c r="H18" s="19">
        <v>1888392.0000000002</v>
      </c>
      <c r="I18" s="19">
        <v>2015904.0000000002</v>
      </c>
      <c r="J18" s="19">
        <v>1876248.0000000002</v>
      </c>
      <c r="K18" s="19">
        <v>1912680.0000000002</v>
      </c>
      <c r="L18" s="19">
        <v>1597377.5999999999</v>
      </c>
      <c r="M18" s="19">
        <v>1552168.8</v>
      </c>
      <c r="N18" s="19">
        <v>1506960</v>
      </c>
      <c r="O18" s="19">
        <v>1461751.2</v>
      </c>
      <c r="P18" s="19">
        <v>1446681.5999999999</v>
      </c>
      <c r="Q18" s="19">
        <f t="shared" si="0"/>
        <v>21360523.200000003</v>
      </c>
      <c r="R18" s="29">
        <f ca="1">SUM(OFFSET(E18,,,,List!$D$2))</f>
        <v>18452090.400000002</v>
      </c>
    </row>
    <row r="19" spans="1:18" x14ac:dyDescent="0.25">
      <c r="A19" t="s">
        <v>19</v>
      </c>
      <c r="B19" s="16" t="s">
        <v>0</v>
      </c>
      <c r="C19" t="s">
        <v>78</v>
      </c>
      <c r="D19" t="s">
        <v>86</v>
      </c>
      <c r="E19" s="19">
        <v>1919304</v>
      </c>
      <c r="F19" s="19">
        <v>1961256</v>
      </c>
      <c r="G19" s="19">
        <v>2039916</v>
      </c>
      <c r="H19" s="19">
        <v>1856376</v>
      </c>
      <c r="I19" s="19">
        <v>1877352</v>
      </c>
      <c r="J19" s="19">
        <v>2008452</v>
      </c>
      <c r="K19" s="19">
        <v>1966500</v>
      </c>
      <c r="L19" s="19">
        <v>1887840</v>
      </c>
      <c r="M19" s="19">
        <v>1538027.2</v>
      </c>
      <c r="N19" s="19">
        <v>1667702.4</v>
      </c>
      <c r="O19" s="19">
        <v>1682772</v>
      </c>
      <c r="P19" s="19">
        <v>1768166.3999999999</v>
      </c>
      <c r="Q19" s="19">
        <f t="shared" si="0"/>
        <v>22173663.999999996</v>
      </c>
      <c r="R19" s="29">
        <f ca="1">SUM(OFFSET(E19,,,,List!$D$2))</f>
        <v>18722725.599999998</v>
      </c>
    </row>
    <row r="20" spans="1:18" x14ac:dyDescent="0.25">
      <c r="A20" t="s">
        <v>19</v>
      </c>
      <c r="B20" s="16" t="s">
        <v>0</v>
      </c>
      <c r="C20" t="s">
        <v>78</v>
      </c>
      <c r="D20" t="s">
        <v>109</v>
      </c>
      <c r="E20" s="19">
        <v>916320</v>
      </c>
      <c r="F20" s="19">
        <v>828000</v>
      </c>
      <c r="G20" s="19">
        <v>750720</v>
      </c>
      <c r="H20" s="19">
        <v>673440</v>
      </c>
      <c r="I20" s="19">
        <v>607200</v>
      </c>
      <c r="J20" s="19">
        <v>540960</v>
      </c>
      <c r="K20" s="19">
        <v>485760</v>
      </c>
      <c r="L20" s="19">
        <v>441600</v>
      </c>
      <c r="M20" s="19">
        <v>397440</v>
      </c>
      <c r="N20" s="19">
        <v>353280</v>
      </c>
      <c r="O20" s="19">
        <v>320160</v>
      </c>
      <c r="P20" s="19">
        <v>287040</v>
      </c>
      <c r="Q20" s="19">
        <f t="shared" si="0"/>
        <v>6601920</v>
      </c>
      <c r="R20" s="29">
        <f ca="1">SUM(OFFSET(E20,,,,List!$D$2))</f>
        <v>5994720</v>
      </c>
    </row>
    <row r="21" spans="1:18" x14ac:dyDescent="0.25">
      <c r="A21" t="s">
        <v>19</v>
      </c>
      <c r="B21" s="16" t="s">
        <v>0</v>
      </c>
      <c r="C21" t="s">
        <v>78</v>
      </c>
      <c r="D21" t="s">
        <v>110</v>
      </c>
      <c r="E21" s="19">
        <v>3157440</v>
      </c>
      <c r="F21" s="19">
        <v>3175656</v>
      </c>
      <c r="G21" s="19">
        <v>3260664</v>
      </c>
      <c r="H21" s="19">
        <v>3029928</v>
      </c>
      <c r="I21" s="19">
        <v>3060288</v>
      </c>
      <c r="J21" s="19">
        <v>3219843.6</v>
      </c>
      <c r="K21" s="19">
        <v>3121217.76</v>
      </c>
      <c r="L21" s="19">
        <v>3248851.2000000007</v>
      </c>
      <c r="M21" s="19">
        <v>2411293.7599999998</v>
      </c>
      <c r="N21" s="19">
        <v>2069004.08</v>
      </c>
      <c r="O21" s="19">
        <v>3219843.6</v>
      </c>
      <c r="P21" s="19">
        <v>3219843.6</v>
      </c>
      <c r="Q21" s="19">
        <f t="shared" si="0"/>
        <v>36193873.600000001</v>
      </c>
      <c r="R21" s="29">
        <f ca="1">SUM(OFFSET(E21,,,,List!$D$2))</f>
        <v>29754186.399999999</v>
      </c>
    </row>
    <row r="22" spans="1:18" x14ac:dyDescent="0.25">
      <c r="A22" t="s">
        <v>19</v>
      </c>
      <c r="B22" s="16" t="s">
        <v>0</v>
      </c>
      <c r="C22" t="s">
        <v>78</v>
      </c>
      <c r="D22" t="s">
        <v>111</v>
      </c>
      <c r="E22" s="19">
        <v>2501388</v>
      </c>
      <c r="F22" s="19">
        <v>2559072</v>
      </c>
      <c r="G22" s="19">
        <v>2590536</v>
      </c>
      <c r="H22" s="19">
        <v>2747856</v>
      </c>
      <c r="I22" s="19">
        <v>3020544</v>
      </c>
      <c r="J22" s="19">
        <v>2747856</v>
      </c>
      <c r="K22" s="19">
        <v>2637732</v>
      </c>
      <c r="L22" s="19">
        <v>2611512</v>
      </c>
      <c r="M22" s="19">
        <v>2501553.6</v>
      </c>
      <c r="N22" s="19">
        <v>2350857.6</v>
      </c>
      <c r="O22" s="19">
        <v>2446298.4</v>
      </c>
      <c r="P22" s="19">
        <v>2421182.4</v>
      </c>
      <c r="Q22" s="19">
        <f t="shared" si="0"/>
        <v>31136388</v>
      </c>
      <c r="R22" s="29">
        <f ca="1">SUM(OFFSET(E22,,,,List!$D$2))</f>
        <v>26268907.200000003</v>
      </c>
    </row>
    <row r="23" spans="1:18" x14ac:dyDescent="0.25">
      <c r="A23" t="s">
        <v>19</v>
      </c>
      <c r="B23" s="16" t="s">
        <v>0</v>
      </c>
      <c r="C23" t="s">
        <v>78</v>
      </c>
      <c r="D23" t="s">
        <v>112</v>
      </c>
      <c r="E23" s="19">
        <v>1638104.16</v>
      </c>
      <c r="F23" s="19">
        <v>1702831.6800000004</v>
      </c>
      <c r="G23" s="19">
        <v>1662999.36</v>
      </c>
      <c r="H23" s="19">
        <v>1548481.4400000002</v>
      </c>
      <c r="I23" s="19">
        <v>1653041.28</v>
      </c>
      <c r="J23" s="19">
        <v>1538523.36</v>
      </c>
      <c r="K23" s="19">
        <v>1568397.5999999999</v>
      </c>
      <c r="L23" s="19">
        <v>1309849.6319999998</v>
      </c>
      <c r="M23" s="19">
        <v>1272778.416</v>
      </c>
      <c r="N23" s="19">
        <v>1235707.1999999997</v>
      </c>
      <c r="O23" s="19">
        <v>1198635.9839999999</v>
      </c>
      <c r="P23" s="19">
        <v>1186278.9119999998</v>
      </c>
      <c r="Q23" s="19">
        <f t="shared" si="0"/>
        <v>17515629.023999996</v>
      </c>
      <c r="R23" s="29">
        <f ca="1">SUM(OFFSET(E23,,,,List!$D$2))</f>
        <v>15130714.127999999</v>
      </c>
    </row>
    <row r="24" spans="1:18" x14ac:dyDescent="0.25">
      <c r="E24" s="19"/>
      <c r="F24" s="19"/>
      <c r="G24" s="19"/>
      <c r="H24" s="19"/>
      <c r="I24" s="19"/>
      <c r="J24" s="19"/>
      <c r="K24" s="19"/>
      <c r="L24" s="19"/>
      <c r="M24" s="19"/>
      <c r="N24" s="19"/>
      <c r="O24" s="19"/>
      <c r="P24" s="19"/>
      <c r="Q24" s="19"/>
      <c r="R24" s="29"/>
    </row>
    <row r="25" spans="1:18" x14ac:dyDescent="0.25">
      <c r="A25" t="s">
        <v>20</v>
      </c>
      <c r="B25" s="16" t="s">
        <v>0</v>
      </c>
      <c r="C25" t="s">
        <v>103</v>
      </c>
      <c r="D25" t="s">
        <v>81</v>
      </c>
      <c r="E25" s="54">
        <v>1706011.2</v>
      </c>
      <c r="F25" s="54">
        <v>1845391.2</v>
      </c>
      <c r="G25" s="54">
        <v>1823090.4</v>
      </c>
      <c r="H25" s="54">
        <v>1784064</v>
      </c>
      <c r="I25" s="54">
        <v>1791240.0000000002</v>
      </c>
      <c r="J25" s="54">
        <v>1827672.0000000002</v>
      </c>
      <c r="K25" s="54">
        <v>1681944</v>
      </c>
      <c r="L25" s="54">
        <v>1578720</v>
      </c>
      <c r="M25" s="54">
        <v>1578720</v>
      </c>
      <c r="N25" s="54">
        <v>1596936</v>
      </c>
      <c r="O25" s="54">
        <v>1736592.0000000002</v>
      </c>
      <c r="P25" s="54">
        <v>1791240.0000000002</v>
      </c>
      <c r="Q25" s="19">
        <f t="shared" si="0"/>
        <v>20741620.800000001</v>
      </c>
      <c r="R25" s="29">
        <f ca="1">SUM(OFFSET(E25,,,,List!$D$2))</f>
        <v>17213788.800000001</v>
      </c>
    </row>
    <row r="26" spans="1:18" x14ac:dyDescent="0.25">
      <c r="A26" t="s">
        <v>20</v>
      </c>
      <c r="B26" s="16" t="s">
        <v>0</v>
      </c>
      <c r="C26" t="s">
        <v>103</v>
      </c>
      <c r="D26" t="s">
        <v>82</v>
      </c>
      <c r="E26" s="54">
        <v>1414776</v>
      </c>
      <c r="F26" s="54">
        <v>1390488</v>
      </c>
      <c r="G26" s="54">
        <v>1354056</v>
      </c>
      <c r="H26" s="54">
        <v>1311552</v>
      </c>
      <c r="I26" s="54">
        <v>1366200</v>
      </c>
      <c r="J26" s="54">
        <v>1299408</v>
      </c>
      <c r="K26" s="54">
        <v>1165824</v>
      </c>
      <c r="L26" s="54">
        <v>1099032</v>
      </c>
      <c r="M26" s="54">
        <v>1020096.0000000001</v>
      </c>
      <c r="N26" s="54">
        <v>1111176</v>
      </c>
      <c r="O26" s="54">
        <v>1068672</v>
      </c>
      <c r="P26" s="54">
        <v>1153680</v>
      </c>
      <c r="Q26" s="19">
        <f t="shared" si="0"/>
        <v>14754960</v>
      </c>
      <c r="R26" s="29">
        <f ca="1">SUM(OFFSET(E26,,,,List!$D$2))</f>
        <v>12532608</v>
      </c>
    </row>
    <row r="27" spans="1:18" x14ac:dyDescent="0.25">
      <c r="A27" t="s">
        <v>20</v>
      </c>
      <c r="B27" s="16" t="s">
        <v>0</v>
      </c>
      <c r="C27" t="s">
        <v>103</v>
      </c>
      <c r="D27" t="s">
        <v>113</v>
      </c>
      <c r="E27" s="54">
        <v>1123320</v>
      </c>
      <c r="F27" s="54">
        <v>1099032</v>
      </c>
      <c r="G27" s="54">
        <v>1068672</v>
      </c>
      <c r="H27" s="54">
        <v>1123320</v>
      </c>
      <c r="I27" s="54">
        <v>1190112</v>
      </c>
      <c r="J27" s="54">
        <v>1092960</v>
      </c>
      <c r="K27" s="54">
        <v>995808.00000000012</v>
      </c>
      <c r="L27" s="54">
        <v>965448.00000000012</v>
      </c>
      <c r="M27" s="54">
        <v>1014024.0000000001</v>
      </c>
      <c r="N27" s="54">
        <v>1117248</v>
      </c>
      <c r="O27" s="54">
        <v>1092960</v>
      </c>
      <c r="P27" s="54">
        <v>1147608</v>
      </c>
      <c r="Q27" s="19">
        <f t="shared" si="0"/>
        <v>13030512</v>
      </c>
      <c r="R27" s="29">
        <f ca="1">SUM(OFFSET(E27,,,,List!$D$2))</f>
        <v>10789944</v>
      </c>
    </row>
    <row r="28" spans="1:18" x14ac:dyDescent="0.25">
      <c r="A28" t="s">
        <v>20</v>
      </c>
      <c r="B28" s="16" t="s">
        <v>0</v>
      </c>
      <c r="C28" t="s">
        <v>103</v>
      </c>
      <c r="D28" t="s">
        <v>114</v>
      </c>
      <c r="E28" s="54">
        <v>1800789.5999999999</v>
      </c>
      <c r="F28" s="54">
        <v>1873267.2</v>
      </c>
      <c r="G28" s="54">
        <v>1884417.5999999999</v>
      </c>
      <c r="H28" s="54">
        <v>1772913.5999999999</v>
      </c>
      <c r="I28" s="54">
        <v>1823090.4</v>
      </c>
      <c r="J28" s="54">
        <v>1917868.7999999996</v>
      </c>
      <c r="K28" s="54">
        <v>2029372.7999999998</v>
      </c>
      <c r="L28" s="54">
        <v>2174328</v>
      </c>
      <c r="M28" s="54">
        <v>1979196</v>
      </c>
      <c r="N28" s="54">
        <v>1979196</v>
      </c>
      <c r="O28" s="54">
        <v>2135301.6</v>
      </c>
      <c r="P28" s="54">
        <v>2324858.4</v>
      </c>
      <c r="Q28" s="19">
        <f t="shared" si="0"/>
        <v>23694599.999999996</v>
      </c>
      <c r="R28" s="29">
        <f ca="1">SUM(OFFSET(E28,,,,List!$D$2))</f>
        <v>19234439.999999996</v>
      </c>
    </row>
    <row r="29" spans="1:18" x14ac:dyDescent="0.25">
      <c r="A29" t="s">
        <v>20</v>
      </c>
      <c r="B29" s="16" t="s">
        <v>0</v>
      </c>
      <c r="C29" t="s">
        <v>103</v>
      </c>
      <c r="D29" t="s">
        <v>115</v>
      </c>
      <c r="E29" s="54">
        <v>2379064.7999999998</v>
      </c>
      <c r="F29" s="54">
        <v>2473070.4000000004</v>
      </c>
      <c r="G29" s="54">
        <v>2415220.7999999998</v>
      </c>
      <c r="H29" s="54">
        <v>2248903.1999999997</v>
      </c>
      <c r="I29" s="54">
        <v>2400758.4</v>
      </c>
      <c r="J29" s="54">
        <v>2234440.7999999998</v>
      </c>
      <c r="K29" s="54">
        <v>2103948</v>
      </c>
      <c r="L29" s="54">
        <v>2123985.6</v>
      </c>
      <c r="M29" s="54">
        <v>2063872.7999999998</v>
      </c>
      <c r="N29" s="54">
        <v>2003760</v>
      </c>
      <c r="O29" s="54">
        <v>1943647.2</v>
      </c>
      <c r="P29" s="54">
        <v>1923609.5999999999</v>
      </c>
      <c r="Q29" s="19">
        <f t="shared" si="0"/>
        <v>26314281.600000001</v>
      </c>
      <c r="R29" s="29">
        <f ca="1">SUM(OFFSET(E29,,,,List!$D$2))</f>
        <v>22447024.800000001</v>
      </c>
    </row>
    <row r="30" spans="1:18" x14ac:dyDescent="0.25">
      <c r="A30" t="s">
        <v>20</v>
      </c>
      <c r="B30" s="16" t="s">
        <v>0</v>
      </c>
      <c r="C30" t="s">
        <v>103</v>
      </c>
      <c r="D30" t="s">
        <v>116</v>
      </c>
      <c r="E30" s="54">
        <v>2040523.2</v>
      </c>
      <c r="F30" s="54">
        <v>2085124.7999999998</v>
      </c>
      <c r="G30" s="54">
        <v>2168752.7999999998</v>
      </c>
      <c r="H30" s="54">
        <v>1973620.7999999998</v>
      </c>
      <c r="I30" s="54">
        <v>1995921.5999999999</v>
      </c>
      <c r="J30" s="54">
        <v>2135301.6</v>
      </c>
      <c r="K30" s="54">
        <v>2090700</v>
      </c>
      <c r="L30" s="54">
        <v>2007072</v>
      </c>
      <c r="M30" s="54">
        <v>1929019.1999999997</v>
      </c>
      <c r="N30" s="54">
        <v>1850966.4</v>
      </c>
      <c r="O30" s="54">
        <v>1867692</v>
      </c>
      <c r="P30" s="54">
        <v>1962470.3999999999</v>
      </c>
      <c r="Q30" s="19">
        <f t="shared" si="0"/>
        <v>24107164.799999997</v>
      </c>
      <c r="R30" s="29">
        <f ca="1">SUM(OFFSET(E30,,,,List!$D$2))</f>
        <v>20277002.399999999</v>
      </c>
    </row>
    <row r="31" spans="1:18" x14ac:dyDescent="0.25">
      <c r="A31" t="s">
        <v>20</v>
      </c>
      <c r="B31" s="16" t="s">
        <v>0</v>
      </c>
      <c r="C31" t="s">
        <v>103</v>
      </c>
      <c r="D31" t="s">
        <v>117</v>
      </c>
      <c r="E31" s="54">
        <v>958934.39999999979</v>
      </c>
      <c r="F31" s="54">
        <v>936633.6</v>
      </c>
      <c r="G31" s="54">
        <v>903182.4</v>
      </c>
      <c r="H31" s="54">
        <v>858580.79999999993</v>
      </c>
      <c r="I31" s="54">
        <v>836280</v>
      </c>
      <c r="J31" s="54">
        <v>758227.2</v>
      </c>
      <c r="K31" s="54">
        <v>813979.2</v>
      </c>
      <c r="L31" s="54">
        <v>825129.6</v>
      </c>
      <c r="M31" s="54">
        <v>914332.79999999993</v>
      </c>
      <c r="N31" s="54">
        <v>892032</v>
      </c>
      <c r="O31" s="54">
        <v>936633.6</v>
      </c>
      <c r="P31" s="54">
        <v>892032</v>
      </c>
      <c r="Q31" s="19">
        <f t="shared" si="0"/>
        <v>10525977.6</v>
      </c>
      <c r="R31" s="29">
        <f ca="1">SUM(OFFSET(E31,,,,List!$D$2))</f>
        <v>8697312</v>
      </c>
    </row>
    <row r="32" spans="1:18" x14ac:dyDescent="0.25">
      <c r="A32" t="s">
        <v>20</v>
      </c>
      <c r="B32" s="16" t="s">
        <v>0</v>
      </c>
      <c r="C32" t="s">
        <v>103</v>
      </c>
      <c r="D32" t="s">
        <v>118</v>
      </c>
      <c r="E32" s="54">
        <v>2899104</v>
      </c>
      <c r="F32" s="54">
        <v>2915829.6</v>
      </c>
      <c r="G32" s="54">
        <v>2993882.4</v>
      </c>
      <c r="H32" s="54">
        <v>2782024.8</v>
      </c>
      <c r="I32" s="54">
        <v>2809900.8</v>
      </c>
      <c r="J32" s="54">
        <v>3094236</v>
      </c>
      <c r="K32" s="54">
        <v>2999457.6</v>
      </c>
      <c r="L32" s="54">
        <v>3122112.0000000005</v>
      </c>
      <c r="M32" s="54">
        <v>3278217.6</v>
      </c>
      <c r="N32" s="54">
        <v>2949280.8</v>
      </c>
      <c r="O32" s="54">
        <v>3094236</v>
      </c>
      <c r="P32" s="54">
        <v>3094236</v>
      </c>
      <c r="Q32" s="19">
        <f t="shared" si="0"/>
        <v>36032517.600000009</v>
      </c>
      <c r="R32" s="29">
        <f ca="1">SUM(OFFSET(E32,,,,List!$D$2))</f>
        <v>29844045.600000005</v>
      </c>
    </row>
    <row r="33" spans="1:18" x14ac:dyDescent="0.25">
      <c r="A33" t="s">
        <v>20</v>
      </c>
      <c r="B33" s="16" t="s">
        <v>0</v>
      </c>
      <c r="C33" t="s">
        <v>103</v>
      </c>
      <c r="D33" t="s">
        <v>119</v>
      </c>
      <c r="E33" s="54">
        <v>2659370.4</v>
      </c>
      <c r="F33" s="54">
        <v>2720697.6</v>
      </c>
      <c r="G33" s="54">
        <v>2754148.8</v>
      </c>
      <c r="H33" s="54">
        <v>2921404.8</v>
      </c>
      <c r="I33" s="54">
        <v>3211315.1999999997</v>
      </c>
      <c r="J33" s="54">
        <v>2921404.8</v>
      </c>
      <c r="K33" s="54">
        <v>3359637.6</v>
      </c>
      <c r="L33" s="54">
        <v>3326241.6</v>
      </c>
      <c r="M33" s="54">
        <v>3326241.6</v>
      </c>
      <c r="N33" s="54">
        <v>3125865.6</v>
      </c>
      <c r="O33" s="54">
        <v>3252770.4</v>
      </c>
      <c r="P33" s="54">
        <v>3219374.4</v>
      </c>
      <c r="Q33" s="19">
        <f t="shared" si="0"/>
        <v>36798472.800000004</v>
      </c>
      <c r="R33" s="29">
        <f ca="1">SUM(OFFSET(E33,,,,List!$D$2))</f>
        <v>30326328.000000004</v>
      </c>
    </row>
    <row r="34" spans="1:18" x14ac:dyDescent="0.25">
      <c r="A34" t="s">
        <v>20</v>
      </c>
      <c r="B34" s="16" t="s">
        <v>0</v>
      </c>
      <c r="C34" t="s">
        <v>103</v>
      </c>
      <c r="D34" t="s">
        <v>120</v>
      </c>
      <c r="E34" s="54">
        <v>1504077.456</v>
      </c>
      <c r="F34" s="54">
        <v>1563509.088</v>
      </c>
      <c r="G34" s="54">
        <v>1526935.7759999998</v>
      </c>
      <c r="H34" s="54">
        <v>1421787.504</v>
      </c>
      <c r="I34" s="54">
        <v>1517792.4480000001</v>
      </c>
      <c r="J34" s="54">
        <v>1412644.176</v>
      </c>
      <c r="K34" s="54">
        <v>1440074.16</v>
      </c>
      <c r="L34" s="54">
        <v>1453789.152</v>
      </c>
      <c r="M34" s="54">
        <v>1412644.176</v>
      </c>
      <c r="N34" s="54">
        <v>1371499.2</v>
      </c>
      <c r="O34" s="54">
        <v>1330354.2239999999</v>
      </c>
      <c r="P34" s="54">
        <v>1316639.2320000001</v>
      </c>
      <c r="Q34" s="19">
        <f t="shared" si="0"/>
        <v>17271746.592</v>
      </c>
      <c r="R34" s="29">
        <f ca="1">SUM(OFFSET(E34,,,,List!$D$2))</f>
        <v>14624753.136</v>
      </c>
    </row>
    <row r="35" spans="1:18" x14ac:dyDescent="0.25">
      <c r="E35" s="19"/>
      <c r="F35" s="19"/>
      <c r="G35" s="19"/>
      <c r="H35" s="19"/>
      <c r="I35" s="19"/>
      <c r="J35" s="19"/>
      <c r="K35" s="19"/>
      <c r="L35" s="19"/>
      <c r="M35" s="19"/>
      <c r="N35" s="19"/>
      <c r="O35" s="19"/>
      <c r="P35" s="19"/>
      <c r="Q35" s="19"/>
      <c r="R35" s="29"/>
    </row>
    <row r="36" spans="1:18" x14ac:dyDescent="0.25">
      <c r="A36" t="s">
        <v>19</v>
      </c>
      <c r="B36" s="16" t="s">
        <v>0</v>
      </c>
      <c r="C36" t="s">
        <v>103</v>
      </c>
      <c r="D36" t="s">
        <v>81</v>
      </c>
      <c r="E36" s="19">
        <v>1620710.64</v>
      </c>
      <c r="F36" s="19">
        <v>1753121.64</v>
      </c>
      <c r="G36" s="19">
        <v>1731935.88</v>
      </c>
      <c r="H36" s="19">
        <v>1694860.8</v>
      </c>
      <c r="I36" s="19">
        <v>1701678.0000000002</v>
      </c>
      <c r="J36" s="19">
        <v>1736288.4000000001</v>
      </c>
      <c r="K36" s="19">
        <v>1597846.8</v>
      </c>
      <c r="L36" s="19">
        <v>1499784</v>
      </c>
      <c r="M36" s="19">
        <v>1436635.2</v>
      </c>
      <c r="N36" s="19">
        <v>1453211.76</v>
      </c>
      <c r="O36" s="19">
        <v>1580298.7200000004</v>
      </c>
      <c r="P36" s="19">
        <v>1630028.4000000001</v>
      </c>
      <c r="Q36" s="19">
        <f t="shared" si="0"/>
        <v>19436400.239999998</v>
      </c>
      <c r="R36" s="29">
        <f ca="1">SUM(OFFSET(E36,,,,List!$D$2))</f>
        <v>16226073.120000001</v>
      </c>
    </row>
    <row r="37" spans="1:18" x14ac:dyDescent="0.25">
      <c r="A37" t="s">
        <v>19</v>
      </c>
      <c r="B37" s="16" t="s">
        <v>0</v>
      </c>
      <c r="C37" t="s">
        <v>103</v>
      </c>
      <c r="D37" t="s">
        <v>82</v>
      </c>
      <c r="E37" s="19">
        <v>1344037.2</v>
      </c>
      <c r="F37" s="19">
        <v>1320963.5999999999</v>
      </c>
      <c r="G37" s="19">
        <v>1286353.2</v>
      </c>
      <c r="H37" s="19">
        <v>1245974.3999999999</v>
      </c>
      <c r="I37" s="19">
        <v>1297890</v>
      </c>
      <c r="J37" s="19">
        <v>1234437.5999999999</v>
      </c>
      <c r="K37" s="19">
        <v>1107532.8</v>
      </c>
      <c r="L37" s="19">
        <v>1044080.4000000001</v>
      </c>
      <c r="M37" s="19">
        <v>928287.36000000022</v>
      </c>
      <c r="N37" s="19">
        <v>1011170.1600000001</v>
      </c>
      <c r="O37" s="19">
        <v>972491.52</v>
      </c>
      <c r="P37" s="19">
        <v>1049848.8</v>
      </c>
      <c r="Q37" s="19">
        <f t="shared" si="0"/>
        <v>13843067.040000001</v>
      </c>
      <c r="R37" s="29">
        <f ca="1">SUM(OFFSET(E37,,,,List!$D$2))</f>
        <v>11820726.720000001</v>
      </c>
    </row>
    <row r="38" spans="1:18" x14ac:dyDescent="0.25">
      <c r="A38" t="s">
        <v>19</v>
      </c>
      <c r="B38" s="16" t="s">
        <v>0</v>
      </c>
      <c r="C38" t="s">
        <v>103</v>
      </c>
      <c r="D38" t="s">
        <v>113</v>
      </c>
      <c r="E38" s="19">
        <v>1164167.9999999998</v>
      </c>
      <c r="F38" s="19">
        <v>1014024.0000000001</v>
      </c>
      <c r="G38" s="19">
        <v>910800.00000000012</v>
      </c>
      <c r="H38" s="19">
        <v>819720</v>
      </c>
      <c r="I38" s="19">
        <v>741391.2</v>
      </c>
      <c r="J38" s="19">
        <v>661848</v>
      </c>
      <c r="K38" s="19">
        <v>595056</v>
      </c>
      <c r="L38" s="19">
        <v>534336</v>
      </c>
      <c r="M38" s="19">
        <v>485760.00000000006</v>
      </c>
      <c r="N38" s="19">
        <v>437184.00000000006</v>
      </c>
      <c r="O38" s="19">
        <v>394680</v>
      </c>
      <c r="P38" s="19">
        <v>352176</v>
      </c>
      <c r="Q38" s="19">
        <f t="shared" si="0"/>
        <v>8111143.2000000002</v>
      </c>
      <c r="R38" s="29">
        <f ca="1">SUM(OFFSET(E38,,,,List!$D$2))</f>
        <v>7364287.2000000002</v>
      </c>
    </row>
    <row r="39" spans="1:18" x14ac:dyDescent="0.25">
      <c r="A39" t="s">
        <v>19</v>
      </c>
      <c r="B39" s="16" t="s">
        <v>0</v>
      </c>
      <c r="C39" t="s">
        <v>103</v>
      </c>
      <c r="D39" t="s">
        <v>114</v>
      </c>
      <c r="E39" s="19">
        <v>1711586.4</v>
      </c>
      <c r="F39" s="19">
        <v>1711586.4</v>
      </c>
      <c r="G39" s="19">
        <v>1711586.4</v>
      </c>
      <c r="H39" s="19">
        <v>1542122.4</v>
      </c>
      <c r="I39" s="19">
        <v>1711586.4</v>
      </c>
      <c r="J39" s="19">
        <v>1711586.4</v>
      </c>
      <c r="K39" s="19">
        <v>1542122.4</v>
      </c>
      <c r="L39" s="19">
        <v>1881050.4000000001</v>
      </c>
      <c r="M39" s="19">
        <v>1711586.4</v>
      </c>
      <c r="N39" s="19">
        <v>1931889.5999999996</v>
      </c>
      <c r="O39" s="19">
        <v>1711586.4</v>
      </c>
      <c r="P39" s="19">
        <v>1542122.4</v>
      </c>
      <c r="Q39" s="19">
        <f t="shared" si="0"/>
        <v>20420412</v>
      </c>
      <c r="R39" s="29">
        <f ca="1">SUM(OFFSET(E39,,,,List!$D$2))</f>
        <v>17166703.200000003</v>
      </c>
    </row>
    <row r="40" spans="1:18" x14ac:dyDescent="0.25">
      <c r="A40" t="s">
        <v>19</v>
      </c>
      <c r="B40" s="16" t="s">
        <v>0</v>
      </c>
      <c r="C40" t="s">
        <v>103</v>
      </c>
      <c r="D40" t="s">
        <v>115</v>
      </c>
      <c r="E40" s="19">
        <v>2616971.2800000003</v>
      </c>
      <c r="F40" s="19">
        <v>2367351.3600000003</v>
      </c>
      <c r="G40" s="19">
        <v>2656742.8800000004</v>
      </c>
      <c r="H40" s="19">
        <v>2473793.5200000005</v>
      </c>
      <c r="I40" s="19">
        <v>2640834.2400000002</v>
      </c>
      <c r="J40" s="19">
        <v>2457884.8800000004</v>
      </c>
      <c r="K40" s="19">
        <v>2314342.8000000003</v>
      </c>
      <c r="L40" s="19">
        <v>1932826.8959999997</v>
      </c>
      <c r="M40" s="19">
        <v>1878124.2479999999</v>
      </c>
      <c r="N40" s="19">
        <v>1823421.5999999999</v>
      </c>
      <c r="O40" s="19">
        <v>1768718.9519999998</v>
      </c>
      <c r="P40" s="19">
        <v>1750484.736</v>
      </c>
      <c r="Q40" s="19">
        <f t="shared" si="0"/>
        <v>26681497.392000008</v>
      </c>
      <c r="R40" s="29">
        <f ca="1">SUM(OFFSET(E40,,,,List!$D$2))</f>
        <v>23162293.704000007</v>
      </c>
    </row>
    <row r="41" spans="1:18" x14ac:dyDescent="0.25">
      <c r="A41" t="s">
        <v>19</v>
      </c>
      <c r="B41" s="16" t="s">
        <v>0</v>
      </c>
      <c r="C41" t="s">
        <v>103</v>
      </c>
      <c r="D41" t="s">
        <v>116</v>
      </c>
      <c r="E41" s="19">
        <v>2224504.7999999998</v>
      </c>
      <c r="F41" s="19">
        <v>2269106.3999999994</v>
      </c>
      <c r="G41" s="19">
        <v>2313708</v>
      </c>
      <c r="H41" s="19">
        <v>2358309.6</v>
      </c>
      <c r="I41" s="19">
        <v>2408486.4</v>
      </c>
      <c r="J41" s="19">
        <v>2453088</v>
      </c>
      <c r="K41" s="19">
        <v>2255416.7999999998</v>
      </c>
      <c r="L41" s="19">
        <v>2553441.6</v>
      </c>
      <c r="M41" s="19">
        <v>2300625.6</v>
      </c>
      <c r="N41" s="19">
        <v>2553441.6</v>
      </c>
      <c r="O41" s="19">
        <v>2553441.6</v>
      </c>
      <c r="P41" s="19">
        <v>2553441.6</v>
      </c>
      <c r="Q41" s="19">
        <f t="shared" si="0"/>
        <v>28797012.000000007</v>
      </c>
      <c r="R41" s="29">
        <f ca="1">SUM(OFFSET(E41,,,,List!$D$2))</f>
        <v>23690128.800000004</v>
      </c>
    </row>
    <row r="42" spans="1:18" x14ac:dyDescent="0.25">
      <c r="A42" t="s">
        <v>19</v>
      </c>
      <c r="B42" s="16" t="s">
        <v>0</v>
      </c>
      <c r="C42" t="s">
        <v>103</v>
      </c>
      <c r="D42" t="s">
        <v>117</v>
      </c>
      <c r="E42" s="19">
        <v>833851.2</v>
      </c>
      <c r="F42" s="19">
        <v>919080.00000000012</v>
      </c>
      <c r="G42" s="19">
        <v>833299.20000000007</v>
      </c>
      <c r="H42" s="19">
        <v>612830.4</v>
      </c>
      <c r="I42" s="19">
        <v>673992</v>
      </c>
      <c r="J42" s="19">
        <v>600465.60000000009</v>
      </c>
      <c r="K42" s="19">
        <v>490617.59999999998</v>
      </c>
      <c r="L42" s="19">
        <v>446016</v>
      </c>
      <c r="M42" s="19">
        <v>401414.39999999997</v>
      </c>
      <c r="N42" s="19">
        <v>321484.79999999999</v>
      </c>
      <c r="O42" s="19">
        <v>323361.59999999998</v>
      </c>
      <c r="P42" s="19">
        <v>318614.39999999997</v>
      </c>
      <c r="Q42" s="19">
        <f t="shared" si="0"/>
        <v>6775027.2000000002</v>
      </c>
      <c r="R42" s="29">
        <f ca="1">SUM(OFFSET(E42,,,,List!$D$2))</f>
        <v>6133051.2000000002</v>
      </c>
    </row>
    <row r="43" spans="1:18" x14ac:dyDescent="0.25">
      <c r="A43" t="s">
        <v>19</v>
      </c>
      <c r="B43" s="16" t="s">
        <v>0</v>
      </c>
      <c r="C43" t="s">
        <v>103</v>
      </c>
      <c r="D43" t="s">
        <v>118</v>
      </c>
      <c r="E43" s="19">
        <v>3189014.4</v>
      </c>
      <c r="F43" s="19">
        <v>3207412.5599999996</v>
      </c>
      <c r="G43" s="19">
        <v>3293270.64</v>
      </c>
      <c r="H43" s="19">
        <v>3060227.28</v>
      </c>
      <c r="I43" s="19">
        <v>3090890.88</v>
      </c>
      <c r="J43" s="19">
        <v>3252042.0359999998</v>
      </c>
      <c r="K43" s="19">
        <v>3152429.9375999998</v>
      </c>
      <c r="L43" s="19">
        <v>3281339.7120000008</v>
      </c>
      <c r="M43" s="19">
        <v>3445406.6975999996</v>
      </c>
      <c r="N43" s="19">
        <v>3099694.1207999997</v>
      </c>
      <c r="O43" s="19">
        <v>3252042.0359999998</v>
      </c>
      <c r="P43" s="19">
        <v>3252042.0359999998</v>
      </c>
      <c r="Q43" s="19">
        <f t="shared" si="0"/>
        <v>38575812.335999995</v>
      </c>
      <c r="R43" s="29">
        <f ca="1">SUM(OFFSET(E43,,,,List!$D$2))</f>
        <v>32071728.263999999</v>
      </c>
    </row>
    <row r="44" spans="1:18" x14ac:dyDescent="0.25">
      <c r="A44" t="s">
        <v>19</v>
      </c>
      <c r="B44" s="16" t="s">
        <v>0</v>
      </c>
      <c r="C44" t="s">
        <v>103</v>
      </c>
      <c r="D44" t="s">
        <v>119</v>
      </c>
      <c r="E44" s="19">
        <v>2737423.1999999997</v>
      </c>
      <c r="F44" s="19">
        <v>2737423.1999999997</v>
      </c>
      <c r="G44" s="19">
        <v>2737423.1999999997</v>
      </c>
      <c r="H44" s="19">
        <v>2737423.1999999997</v>
      </c>
      <c r="I44" s="19">
        <v>2737423.1999999997</v>
      </c>
      <c r="J44" s="19">
        <v>2466391.1999999997</v>
      </c>
      <c r="K44" s="19">
        <v>3089764.8</v>
      </c>
      <c r="L44" s="19">
        <v>3008455.1999999997</v>
      </c>
      <c r="M44" s="19">
        <v>3279487.1999999997</v>
      </c>
      <c r="N44" s="19">
        <v>3279487.1999999997</v>
      </c>
      <c r="O44" s="19">
        <v>2466391.1999999997</v>
      </c>
      <c r="P44" s="19">
        <v>3008455.1999999997</v>
      </c>
      <c r="Q44" s="19">
        <f t="shared" si="0"/>
        <v>34285547.999999993</v>
      </c>
      <c r="R44" s="29">
        <f ca="1">SUM(OFFSET(E44,,,,List!$D$2))</f>
        <v>28810701.599999994</v>
      </c>
    </row>
    <row r="45" spans="1:18" x14ac:dyDescent="0.25">
      <c r="A45" t="s">
        <v>19</v>
      </c>
      <c r="B45" s="16" t="s">
        <v>0</v>
      </c>
      <c r="C45" t="s">
        <v>103</v>
      </c>
      <c r="D45" t="s">
        <v>120</v>
      </c>
      <c r="E45" s="19">
        <v>1529779.68</v>
      </c>
      <c r="F45" s="19">
        <v>1560746.88</v>
      </c>
      <c r="G45" s="19">
        <v>1591714.0799999998</v>
      </c>
      <c r="H45" s="19">
        <v>1622681.28</v>
      </c>
      <c r="I45" s="19">
        <v>1653648.4800000002</v>
      </c>
      <c r="J45" s="19">
        <v>1838189.8079999997</v>
      </c>
      <c r="K45" s="19">
        <v>1806177.12</v>
      </c>
      <c r="L45" s="19">
        <v>1845159.36</v>
      </c>
      <c r="M45" s="19">
        <v>1877644.5600000003</v>
      </c>
      <c r="N45" s="19">
        <v>1916626.8000000003</v>
      </c>
      <c r="O45" s="19">
        <v>1955609.0400000005</v>
      </c>
      <c r="P45" s="19">
        <v>2067121.8719999997</v>
      </c>
      <c r="Q45" s="19">
        <f t="shared" si="0"/>
        <v>21265098.960000001</v>
      </c>
      <c r="R45" s="29">
        <f ca="1">SUM(OFFSET(E45,,,,List!$D$2))</f>
        <v>17242368.048</v>
      </c>
    </row>
    <row r="46" spans="1:18" x14ac:dyDescent="0.25">
      <c r="E46" s="19"/>
      <c r="F46" s="19"/>
      <c r="G46" s="19"/>
      <c r="H46" s="19"/>
      <c r="I46" s="19"/>
      <c r="J46" s="19"/>
      <c r="K46" s="19"/>
      <c r="L46" s="19"/>
      <c r="M46" s="19"/>
      <c r="N46" s="19"/>
      <c r="O46" s="19"/>
      <c r="P46" s="19"/>
      <c r="Q46" s="19"/>
      <c r="R46" s="29"/>
    </row>
    <row r="47" spans="1:18" x14ac:dyDescent="0.25">
      <c r="A47" t="s">
        <v>20</v>
      </c>
      <c r="B47" s="16" t="s">
        <v>0</v>
      </c>
      <c r="C47" t="s">
        <v>80</v>
      </c>
      <c r="D47" t="s">
        <v>83</v>
      </c>
      <c r="E47" s="54">
        <v>1723071.3119999999</v>
      </c>
      <c r="F47" s="54">
        <v>1863845.112</v>
      </c>
      <c r="G47" s="54">
        <v>1841321.3039999998</v>
      </c>
      <c r="H47" s="54">
        <v>1801904.64</v>
      </c>
      <c r="I47" s="54">
        <v>1970364.0000000005</v>
      </c>
      <c r="J47" s="54">
        <v>2010439.2000000004</v>
      </c>
      <c r="K47" s="54">
        <v>1850138.4000000001</v>
      </c>
      <c r="L47" s="54">
        <v>1752379.2000000002</v>
      </c>
      <c r="M47" s="54">
        <v>1799740.7999999996</v>
      </c>
      <c r="N47" s="54">
        <v>1756629.6000000003</v>
      </c>
      <c r="O47" s="54">
        <v>1910251.2000000004</v>
      </c>
      <c r="P47" s="54">
        <v>1970364.0000000005</v>
      </c>
      <c r="Q47" s="19">
        <f t="shared" si="0"/>
        <v>22250448.767999999</v>
      </c>
      <c r="R47" s="29">
        <f ca="1">SUM(OFFSET(E47,,,,List!$D$2))</f>
        <v>18369833.568</v>
      </c>
    </row>
    <row r="48" spans="1:18" x14ac:dyDescent="0.25">
      <c r="A48" t="s">
        <v>20</v>
      </c>
      <c r="B48" s="16" t="s">
        <v>0</v>
      </c>
      <c r="C48" t="s">
        <v>80</v>
      </c>
      <c r="D48" t="s">
        <v>121</v>
      </c>
      <c r="E48" s="54">
        <v>1556253.5999999999</v>
      </c>
      <c r="F48" s="54">
        <v>1229536.8</v>
      </c>
      <c r="G48" s="54">
        <v>1503002.16</v>
      </c>
      <c r="H48" s="54">
        <v>1442707.2</v>
      </c>
      <c r="I48" s="54">
        <v>1516482</v>
      </c>
      <c r="J48" s="54">
        <v>1481325.1199999999</v>
      </c>
      <c r="K48" s="54">
        <v>1294064.6400000001</v>
      </c>
      <c r="L48" s="54">
        <v>1208935.2000000002</v>
      </c>
      <c r="M48" s="54">
        <v>1122105.6000000003</v>
      </c>
      <c r="N48" s="54">
        <v>1233405.3600000001</v>
      </c>
      <c r="O48" s="54">
        <v>1175539.2000000002</v>
      </c>
      <c r="P48" s="54">
        <v>1315195.2</v>
      </c>
      <c r="Q48" s="19">
        <f t="shared" si="0"/>
        <v>16078552.079999998</v>
      </c>
      <c r="R48" s="29">
        <f ca="1">SUM(OFFSET(E48,,,,List!$D$2))</f>
        <v>13587817.679999998</v>
      </c>
    </row>
    <row r="49" spans="1:18" x14ac:dyDescent="0.25">
      <c r="A49" t="s">
        <v>20</v>
      </c>
      <c r="B49" s="16" t="s">
        <v>0</v>
      </c>
      <c r="C49" t="s">
        <v>80</v>
      </c>
      <c r="D49" t="s">
        <v>84</v>
      </c>
      <c r="E49" s="54">
        <v>1280584.8</v>
      </c>
      <c r="F49" s="54">
        <v>1208935.2000000002</v>
      </c>
      <c r="G49" s="54">
        <v>1175539.2000000002</v>
      </c>
      <c r="H49" s="54">
        <v>1235652.0000000002</v>
      </c>
      <c r="I49" s="54">
        <v>1321024.3200000003</v>
      </c>
      <c r="J49" s="54">
        <v>1202256.0000000002</v>
      </c>
      <c r="K49" s="54">
        <v>1095388.8000000003</v>
      </c>
      <c r="L49" s="54">
        <v>1061992.8000000003</v>
      </c>
      <c r="M49" s="54">
        <v>1125566.6400000001</v>
      </c>
      <c r="N49" s="54">
        <v>1228972.8000000003</v>
      </c>
      <c r="O49" s="54">
        <v>1016452.8</v>
      </c>
      <c r="P49" s="54">
        <v>1262368.8000000003</v>
      </c>
      <c r="Q49" s="19">
        <f t="shared" si="0"/>
        <v>14214734.160000004</v>
      </c>
      <c r="R49" s="29">
        <f ca="1">SUM(OFFSET(E49,,,,List!$D$2))</f>
        <v>11935912.560000002</v>
      </c>
    </row>
    <row r="50" spans="1:18" x14ac:dyDescent="0.25">
      <c r="A50" t="s">
        <v>20</v>
      </c>
      <c r="B50" s="16" t="s">
        <v>0</v>
      </c>
      <c r="C50" t="s">
        <v>80</v>
      </c>
      <c r="D50" t="s">
        <v>122</v>
      </c>
      <c r="E50" s="54">
        <v>1818797.496</v>
      </c>
      <c r="F50" s="54">
        <v>1591999.872</v>
      </c>
      <c r="G50" s="54">
        <v>1903261.7759999998</v>
      </c>
      <c r="H50" s="54">
        <v>1613351.3759999999</v>
      </c>
      <c r="I50" s="54">
        <v>1841321.3039999998</v>
      </c>
      <c r="J50" s="54">
        <v>1937047.4879999997</v>
      </c>
      <c r="K50" s="54">
        <v>2846729.2480000001</v>
      </c>
      <c r="L50" s="54">
        <v>2413504.08</v>
      </c>
      <c r="M50" s="54">
        <v>1998987.96</v>
      </c>
      <c r="N50" s="54">
        <v>2256283.44</v>
      </c>
      <c r="O50" s="54">
        <v>2370184.7760000001</v>
      </c>
      <c r="P50" s="54">
        <v>2115621.1439999999</v>
      </c>
      <c r="Q50" s="19">
        <f t="shared" si="0"/>
        <v>24707089.960000001</v>
      </c>
      <c r="R50" s="29">
        <f ca="1">SUM(OFFSET(E50,,,,List!$D$2))</f>
        <v>20221284.039999999</v>
      </c>
    </row>
    <row r="51" spans="1:18" x14ac:dyDescent="0.25">
      <c r="A51" t="s">
        <v>20</v>
      </c>
      <c r="B51" s="16" t="s">
        <v>0</v>
      </c>
      <c r="C51" t="s">
        <v>80</v>
      </c>
      <c r="D51" t="s">
        <v>85</v>
      </c>
      <c r="E51" s="54">
        <v>2640761.9280000003</v>
      </c>
      <c r="F51" s="54">
        <v>2419300.2560000001</v>
      </c>
      <c r="G51" s="54">
        <v>2163939.2480000001</v>
      </c>
      <c r="H51" s="54">
        <v>2946063.1920000003</v>
      </c>
      <c r="I51" s="54">
        <v>3144993.5039999997</v>
      </c>
      <c r="J51" s="54">
        <v>2927117.4479999999</v>
      </c>
      <c r="K51" s="54">
        <v>1956671.6400000001</v>
      </c>
      <c r="L51" s="54">
        <v>2570022.5759999999</v>
      </c>
      <c r="M51" s="54">
        <v>1497286.088</v>
      </c>
      <c r="N51" s="54">
        <v>1863496.8</v>
      </c>
      <c r="O51" s="54">
        <v>2351813.1119999997</v>
      </c>
      <c r="P51" s="54">
        <v>2327567.6159999999</v>
      </c>
      <c r="Q51" s="19">
        <f t="shared" si="0"/>
        <v>28809033.408</v>
      </c>
      <c r="R51" s="29">
        <f ca="1">SUM(OFFSET(E51,,,,List!$D$2))</f>
        <v>24129652.68</v>
      </c>
    </row>
    <row r="52" spans="1:18" x14ac:dyDescent="0.25">
      <c r="A52" t="s">
        <v>20</v>
      </c>
      <c r="B52" s="16" t="s">
        <v>0</v>
      </c>
      <c r="C52" t="s">
        <v>80</v>
      </c>
      <c r="D52" t="s">
        <v>123</v>
      </c>
      <c r="E52" s="54">
        <v>2060928.432</v>
      </c>
      <c r="F52" s="54">
        <v>1705976.048</v>
      </c>
      <c r="G52" s="54">
        <v>2190440.3279999997</v>
      </c>
      <c r="H52" s="54">
        <v>1835467.344</v>
      </c>
      <c r="I52" s="54">
        <v>1856207.088</v>
      </c>
      <c r="J52" s="54">
        <v>1985830.4879999999</v>
      </c>
      <c r="K52" s="54">
        <v>1902537</v>
      </c>
      <c r="L52" s="54">
        <v>2027142.72</v>
      </c>
      <c r="M52" s="54">
        <v>1755407.4719999998</v>
      </c>
      <c r="N52" s="54">
        <v>2054572.7040000001</v>
      </c>
      <c r="O52" s="54">
        <v>1886368.92</v>
      </c>
      <c r="P52" s="54">
        <v>1982095.1039999998</v>
      </c>
      <c r="Q52" s="19">
        <f t="shared" si="0"/>
        <v>23242973.647999998</v>
      </c>
      <c r="R52" s="29">
        <f ca="1">SUM(OFFSET(E52,,,,List!$D$2))</f>
        <v>19374509.624000002</v>
      </c>
    </row>
    <row r="53" spans="1:18" x14ac:dyDescent="0.25">
      <c r="A53" t="s">
        <v>20</v>
      </c>
      <c r="B53" s="16" t="s">
        <v>0</v>
      </c>
      <c r="C53" t="s">
        <v>80</v>
      </c>
      <c r="D53" t="s">
        <v>124</v>
      </c>
      <c r="E53" s="54">
        <v>872630.30399999989</v>
      </c>
      <c r="F53" s="54">
        <v>1039663.2960000001</v>
      </c>
      <c r="G53" s="54">
        <v>1002532.464</v>
      </c>
      <c r="H53" s="54">
        <v>953024.68800000008</v>
      </c>
      <c r="I53" s="54">
        <v>928270.80000000016</v>
      </c>
      <c r="J53" s="54">
        <v>841632.19200000004</v>
      </c>
      <c r="K53" s="54">
        <v>822118.99199999997</v>
      </c>
      <c r="L53" s="54">
        <v>915893.85600000015</v>
      </c>
      <c r="M53" s="54">
        <v>923476.12800000003</v>
      </c>
      <c r="N53" s="54">
        <v>811749.12</v>
      </c>
      <c r="O53" s="54">
        <v>1039663.2960000001</v>
      </c>
      <c r="P53" s="54">
        <v>990155.52</v>
      </c>
      <c r="Q53" s="19">
        <f t="shared" si="0"/>
        <v>11140810.655999999</v>
      </c>
      <c r="R53" s="29">
        <f ca="1">SUM(OFFSET(E53,,,,List!$D$2))</f>
        <v>9110991.8399999999</v>
      </c>
    </row>
    <row r="54" spans="1:18" x14ac:dyDescent="0.25">
      <c r="A54" t="s">
        <v>20</v>
      </c>
      <c r="B54" s="16" t="s">
        <v>0</v>
      </c>
      <c r="C54" t="s">
        <v>80</v>
      </c>
      <c r="D54" t="s">
        <v>125</v>
      </c>
      <c r="E54" s="54">
        <v>2928095.04</v>
      </c>
      <c r="F54" s="54">
        <v>2344987.8960000002</v>
      </c>
      <c r="G54" s="54">
        <v>2523821.2239999999</v>
      </c>
      <c r="H54" s="54">
        <v>2809845.048</v>
      </c>
      <c r="I54" s="54">
        <v>2613207.7439999999</v>
      </c>
      <c r="J54" s="54">
        <v>4125178.36</v>
      </c>
      <c r="K54" s="54">
        <v>4029452.176</v>
      </c>
      <c r="L54" s="54">
        <v>3153333.1200000006</v>
      </c>
      <c r="M54" s="54">
        <v>2310999.7760000001</v>
      </c>
      <c r="N54" s="54">
        <v>2978773.6079999995</v>
      </c>
      <c r="O54" s="54">
        <v>3125178.36</v>
      </c>
      <c r="P54" s="54">
        <v>2877639.48</v>
      </c>
      <c r="Q54" s="19">
        <f t="shared" si="0"/>
        <v>35820511.831999995</v>
      </c>
      <c r="R54" s="29">
        <f ca="1">SUM(OFFSET(E54,,,,List!$D$2))</f>
        <v>29817693.991999999</v>
      </c>
    </row>
    <row r="55" spans="1:18" x14ac:dyDescent="0.25">
      <c r="A55" t="s">
        <v>20</v>
      </c>
      <c r="B55" s="16" t="s">
        <v>0</v>
      </c>
      <c r="C55" t="s">
        <v>80</v>
      </c>
      <c r="D55" t="s">
        <v>126</v>
      </c>
      <c r="E55" s="54">
        <v>2685964.1039999998</v>
      </c>
      <c r="F55" s="54">
        <v>2747904.5759999999</v>
      </c>
      <c r="G55" s="54">
        <v>2281690.2880000002</v>
      </c>
      <c r="H55" s="54">
        <v>2950618.8479999998</v>
      </c>
      <c r="I55" s="54">
        <v>3243428.352</v>
      </c>
      <c r="J55" s="54">
        <v>2658478.3680000002</v>
      </c>
      <c r="K55" s="54">
        <v>3829986.8639999996</v>
      </c>
      <c r="L55" s="54">
        <v>3692128.1760000004</v>
      </c>
      <c r="M55" s="54">
        <v>3093404.6880000001</v>
      </c>
      <c r="N55" s="54">
        <v>3469710.8160000001</v>
      </c>
      <c r="O55" s="54">
        <v>2960021.0640000002</v>
      </c>
      <c r="P55" s="54">
        <v>2994018.1920000003</v>
      </c>
      <c r="Q55" s="19">
        <f t="shared" si="0"/>
        <v>36607354.336000003</v>
      </c>
      <c r="R55" s="29">
        <f ca="1">SUM(OFFSET(E55,,,,List!$D$2))</f>
        <v>30653315.079999998</v>
      </c>
    </row>
    <row r="56" spans="1:18" x14ac:dyDescent="0.25">
      <c r="A56" t="s">
        <v>20</v>
      </c>
      <c r="B56" s="16" t="s">
        <v>0</v>
      </c>
      <c r="C56" t="s">
        <v>80</v>
      </c>
      <c r="D56" t="s">
        <v>127</v>
      </c>
      <c r="E56" s="54">
        <v>909398.74800000002</v>
      </c>
      <c r="F56" s="54">
        <v>945999.93599999999</v>
      </c>
      <c r="G56" s="54">
        <v>951630.88799999992</v>
      </c>
      <c r="H56" s="54">
        <v>806675.68799999997</v>
      </c>
      <c r="I56" s="54">
        <v>920660.65199999989</v>
      </c>
      <c r="J56" s="54">
        <v>968523.74399999983</v>
      </c>
      <c r="K56" s="54">
        <v>923364.62399999995</v>
      </c>
      <c r="L56" s="54">
        <v>1206752.04</v>
      </c>
      <c r="M56" s="54">
        <v>999493.98</v>
      </c>
      <c r="N56" s="54">
        <v>1128141.72</v>
      </c>
      <c r="O56" s="54">
        <v>1185092.388</v>
      </c>
      <c r="P56" s="54">
        <v>1057810.5719999999</v>
      </c>
      <c r="Q56" s="19">
        <f t="shared" si="0"/>
        <v>12003544.98</v>
      </c>
      <c r="R56" s="29">
        <f ca="1">SUM(OFFSET(E56,,,,List!$D$2))</f>
        <v>9760642.0199999996</v>
      </c>
    </row>
    <row r="57" spans="1:18" x14ac:dyDescent="0.25">
      <c r="E57" s="19"/>
      <c r="F57" s="19"/>
      <c r="G57" s="19"/>
      <c r="H57" s="19"/>
      <c r="I57" s="19"/>
      <c r="J57" s="19"/>
      <c r="K57" s="19"/>
      <c r="L57" s="19"/>
      <c r="M57" s="19"/>
      <c r="N57" s="19"/>
      <c r="O57" s="19"/>
      <c r="P57" s="19"/>
      <c r="Q57" s="19"/>
      <c r="R57" s="29"/>
    </row>
    <row r="58" spans="1:18" x14ac:dyDescent="0.25">
      <c r="A58" t="s">
        <v>19</v>
      </c>
      <c r="B58" s="16" t="s">
        <v>0</v>
      </c>
      <c r="C58" t="s">
        <v>80</v>
      </c>
      <c r="D58" t="s">
        <v>83</v>
      </c>
      <c r="E58" s="19">
        <v>1329685.2</v>
      </c>
      <c r="F58" s="19">
        <v>1360348.8</v>
      </c>
      <c r="G58" s="19">
        <v>1377074.4</v>
      </c>
      <c r="H58" s="19">
        <v>1460702.4</v>
      </c>
      <c r="I58" s="19">
        <v>1605657.5999999999</v>
      </c>
      <c r="J58" s="19">
        <v>1460702.4</v>
      </c>
      <c r="K58" s="19">
        <v>1679818.8</v>
      </c>
      <c r="L58" s="19">
        <v>1663120.8</v>
      </c>
      <c r="M58" s="19">
        <v>1663120.8</v>
      </c>
      <c r="N58" s="19">
        <v>1562932.8</v>
      </c>
      <c r="O58" s="19">
        <v>1626385.2</v>
      </c>
      <c r="P58" s="19">
        <v>1609687.2</v>
      </c>
      <c r="Q58" s="19">
        <f t="shared" si="0"/>
        <v>18399236.400000002</v>
      </c>
      <c r="R58" s="29">
        <f ca="1">SUM(OFFSET(E58,,,,List!$D$2))</f>
        <v>15163164.000000002</v>
      </c>
    </row>
    <row r="59" spans="1:18" x14ac:dyDescent="0.25">
      <c r="A59" t="s">
        <v>19</v>
      </c>
      <c r="B59" s="16" t="s">
        <v>0</v>
      </c>
      <c r="C59" t="s">
        <v>80</v>
      </c>
      <c r="D59" t="s">
        <v>121</v>
      </c>
      <c r="E59" s="19">
        <v>1400628.24</v>
      </c>
      <c r="F59" s="19">
        <v>1376583.12</v>
      </c>
      <c r="G59" s="19">
        <v>1352701.9440000001</v>
      </c>
      <c r="H59" s="19">
        <v>1298436.4800000002</v>
      </c>
      <c r="I59" s="19">
        <v>1364833.8</v>
      </c>
      <c r="J59" s="19">
        <v>1333192.6079999998</v>
      </c>
      <c r="K59" s="19">
        <v>1164658.1760000002</v>
      </c>
      <c r="L59" s="19">
        <v>1112220.3840000003</v>
      </c>
      <c r="M59" s="19">
        <v>1032337.1520000002</v>
      </c>
      <c r="N59" s="19">
        <v>1134732.9312000002</v>
      </c>
      <c r="O59" s="19">
        <v>1081496.0640000002</v>
      </c>
      <c r="P59" s="19">
        <v>1262587.3919999998</v>
      </c>
      <c r="Q59" s="19">
        <f t="shared" si="0"/>
        <v>14914408.291199999</v>
      </c>
      <c r="R59" s="29">
        <f ca="1">SUM(OFFSET(E59,,,,List!$D$2))</f>
        <v>12570324.835200001</v>
      </c>
    </row>
    <row r="60" spans="1:18" x14ac:dyDescent="0.25">
      <c r="A60" t="s">
        <v>19</v>
      </c>
      <c r="B60" s="16" t="s">
        <v>0</v>
      </c>
      <c r="C60" t="s">
        <v>80</v>
      </c>
      <c r="D60" t="s">
        <v>84</v>
      </c>
      <c r="E60" s="19">
        <v>1152526.3199999998</v>
      </c>
      <c r="F60" s="19">
        <v>1088041.6800000002</v>
      </c>
      <c r="G60" s="19">
        <v>1057985.2800000003</v>
      </c>
      <c r="H60" s="19">
        <v>1112086.8000000003</v>
      </c>
      <c r="I60" s="19">
        <v>1188921.8880000003</v>
      </c>
      <c r="J60" s="19">
        <v>1082030.4000000001</v>
      </c>
      <c r="K60" s="19">
        <v>985849.92000000016</v>
      </c>
      <c r="L60" s="19">
        <v>977033.37600000016</v>
      </c>
      <c r="M60" s="19">
        <v>1035521.3088000002</v>
      </c>
      <c r="N60" s="19">
        <v>1130654.9760000003</v>
      </c>
      <c r="O60" s="19">
        <v>935136.57600000012</v>
      </c>
      <c r="P60" s="19">
        <v>1211874.0480000002</v>
      </c>
      <c r="Q60" s="19">
        <f t="shared" si="0"/>
        <v>12957662.572800001</v>
      </c>
      <c r="R60" s="29">
        <f ca="1">SUM(OFFSET(E60,,,,List!$D$2))</f>
        <v>10810651.948800001</v>
      </c>
    </row>
    <row r="61" spans="1:18" x14ac:dyDescent="0.25">
      <c r="A61" t="s">
        <v>19</v>
      </c>
      <c r="B61" s="16" t="s">
        <v>0</v>
      </c>
      <c r="C61" t="s">
        <v>80</v>
      </c>
      <c r="D61" t="s">
        <v>122</v>
      </c>
      <c r="E61" s="19">
        <v>1636917.7464000003</v>
      </c>
      <c r="F61" s="19">
        <v>1702799.8848000001</v>
      </c>
      <c r="G61" s="19">
        <v>1712935.5983999998</v>
      </c>
      <c r="H61" s="19">
        <v>1452016.2384000001</v>
      </c>
      <c r="I61" s="19">
        <v>1657189.1735999999</v>
      </c>
      <c r="J61" s="19">
        <v>1743342.7392</v>
      </c>
      <c r="K61" s="19">
        <v>1662056.3232</v>
      </c>
      <c r="L61" s="19">
        <v>2220423.7536000004</v>
      </c>
      <c r="M61" s="19">
        <v>1839068.9232000003</v>
      </c>
      <c r="N61" s="19">
        <v>2075780.7648</v>
      </c>
      <c r="O61" s="19">
        <v>2180569.9939200003</v>
      </c>
      <c r="P61" s="19">
        <v>2030996.2982399999</v>
      </c>
      <c r="Q61" s="19">
        <f t="shared" si="0"/>
        <v>21914097.437760003</v>
      </c>
      <c r="R61" s="29">
        <f ca="1">SUM(OFFSET(E61,,,,List!$D$2))</f>
        <v>17702531.145600002</v>
      </c>
    </row>
    <row r="62" spans="1:18" x14ac:dyDescent="0.25">
      <c r="A62" t="s">
        <v>19</v>
      </c>
      <c r="B62" s="16" t="s">
        <v>0</v>
      </c>
      <c r="C62" t="s">
        <v>80</v>
      </c>
      <c r="D62" t="s">
        <v>85</v>
      </c>
      <c r="E62" s="19">
        <v>2376685.7352000005</v>
      </c>
      <c r="F62" s="19">
        <v>2537370.2304000002</v>
      </c>
      <c r="G62" s="19">
        <v>2847545.3232</v>
      </c>
      <c r="H62" s="19">
        <v>2651456.8728000005</v>
      </c>
      <c r="I62" s="19">
        <v>2830494.1535999998</v>
      </c>
      <c r="J62" s="19">
        <v>2634405.7031999999</v>
      </c>
      <c r="K62" s="19">
        <v>1761004.4760000003</v>
      </c>
      <c r="L62" s="19">
        <v>2364420.7699199999</v>
      </c>
      <c r="M62" s="19">
        <v>2297503.20096</v>
      </c>
      <c r="N62" s="19">
        <v>1714417.0560000001</v>
      </c>
      <c r="O62" s="19">
        <v>2163668.0630399999</v>
      </c>
      <c r="P62" s="19">
        <v>2234464.9113599998</v>
      </c>
      <c r="Q62" s="19">
        <f t="shared" si="0"/>
        <v>28413436.495680001</v>
      </c>
      <c r="R62" s="29">
        <f ca="1">SUM(OFFSET(E62,,,,List!$D$2))</f>
        <v>24015303.521280002</v>
      </c>
    </row>
    <row r="63" spans="1:18" x14ac:dyDescent="0.25">
      <c r="A63" t="s">
        <v>19</v>
      </c>
      <c r="B63" s="16" t="s">
        <v>0</v>
      </c>
      <c r="C63" t="s">
        <v>80</v>
      </c>
      <c r="D63" t="s">
        <v>123</v>
      </c>
      <c r="E63" s="19">
        <v>1320380.9640000002</v>
      </c>
      <c r="F63" s="19">
        <v>1409650.1280000003</v>
      </c>
      <c r="G63" s="19">
        <v>1581969.6240000001</v>
      </c>
      <c r="H63" s="19">
        <v>1473031.5960000001</v>
      </c>
      <c r="I63" s="19">
        <v>1572496.7519999999</v>
      </c>
      <c r="J63" s="19">
        <v>1463558.7239999999</v>
      </c>
      <c r="K63" s="19">
        <v>978335.82000000007</v>
      </c>
      <c r="L63" s="19">
        <v>1285011.2879999999</v>
      </c>
      <c r="M63" s="19">
        <v>1248643.044</v>
      </c>
      <c r="N63" s="19">
        <v>931748.4</v>
      </c>
      <c r="O63" s="19">
        <v>1175906.5559999999</v>
      </c>
      <c r="P63" s="19">
        <v>1163783.808</v>
      </c>
      <c r="Q63" s="19">
        <f t="shared" si="0"/>
        <v>15604516.704</v>
      </c>
      <c r="R63" s="29">
        <f ca="1">SUM(OFFSET(E63,,,,List!$D$2))</f>
        <v>13264826.34</v>
      </c>
    </row>
    <row r="64" spans="1:18" x14ac:dyDescent="0.25">
      <c r="A64" t="s">
        <v>19</v>
      </c>
      <c r="B64" s="16" t="s">
        <v>0</v>
      </c>
      <c r="C64" t="s">
        <v>80</v>
      </c>
      <c r="D64" t="s">
        <v>124</v>
      </c>
      <c r="E64" s="19">
        <v>2060928.432</v>
      </c>
      <c r="F64" s="19">
        <v>2105976.048</v>
      </c>
      <c r="G64" s="19">
        <v>2190440.3279999997</v>
      </c>
      <c r="H64" s="19">
        <v>1835467.344</v>
      </c>
      <c r="I64" s="19">
        <v>1856207.088</v>
      </c>
      <c r="J64" s="19">
        <v>1985830.4879999999</v>
      </c>
      <c r="K64" s="19">
        <v>1902537</v>
      </c>
      <c r="L64" s="19">
        <v>2027142.72</v>
      </c>
      <c r="M64" s="19">
        <v>1755407.4719999998</v>
      </c>
      <c r="N64" s="19">
        <v>2054572.7040000001</v>
      </c>
      <c r="O64" s="19">
        <v>1886368.92</v>
      </c>
      <c r="P64" s="19">
        <v>1982095.1039999998</v>
      </c>
      <c r="Q64" s="19">
        <f t="shared" si="0"/>
        <v>23642973.647999998</v>
      </c>
      <c r="R64" s="29">
        <f ca="1">SUM(OFFSET(E64,,,,List!$D$2))</f>
        <v>19774509.624000002</v>
      </c>
    </row>
    <row r="65" spans="1:18" x14ac:dyDescent="0.25">
      <c r="A65" t="s">
        <v>19</v>
      </c>
      <c r="B65" s="16" t="s">
        <v>0</v>
      </c>
      <c r="C65" t="s">
        <v>80</v>
      </c>
      <c r="D65" t="s">
        <v>125</v>
      </c>
      <c r="E65" s="19">
        <v>2635285.5360000003</v>
      </c>
      <c r="F65" s="19">
        <v>2650489.1064000004</v>
      </c>
      <c r="G65" s="19">
        <v>2721439.1016000002</v>
      </c>
      <c r="H65" s="19">
        <v>2528860.5432000002</v>
      </c>
      <c r="I65" s="19">
        <v>2351886.9696</v>
      </c>
      <c r="J65" s="19">
        <v>2812660.5239999997</v>
      </c>
      <c r="K65" s="19">
        <v>2726506.9584000004</v>
      </c>
      <c r="L65" s="19">
        <v>2901066.4704000005</v>
      </c>
      <c r="M65" s="19">
        <v>3046119.7939200001</v>
      </c>
      <c r="N65" s="19">
        <v>2740471.71936</v>
      </c>
      <c r="O65" s="19">
        <v>2875164.0911999997</v>
      </c>
      <c r="P65" s="19">
        <v>2762533.9007999995</v>
      </c>
      <c r="Q65" s="19">
        <f t="shared" si="0"/>
        <v>32752484.714880001</v>
      </c>
      <c r="R65" s="29">
        <f ca="1">SUM(OFFSET(E65,,,,List!$D$2))</f>
        <v>27114786.722880002</v>
      </c>
    </row>
    <row r="66" spans="1:18" x14ac:dyDescent="0.25">
      <c r="A66" t="s">
        <v>19</v>
      </c>
      <c r="B66" s="16" t="s">
        <v>0</v>
      </c>
      <c r="C66" t="s">
        <v>80</v>
      </c>
      <c r="D66" t="s">
        <v>126</v>
      </c>
      <c r="E66" s="19">
        <v>2417367.6935999999</v>
      </c>
      <c r="F66" s="19">
        <v>2473114.1184</v>
      </c>
      <c r="G66" s="19">
        <v>2503521.2592000002</v>
      </c>
      <c r="H66" s="19">
        <v>2655556.9631999996</v>
      </c>
      <c r="I66" s="19">
        <v>2919085.5167999999</v>
      </c>
      <c r="J66" s="19">
        <v>2392630.5312000001</v>
      </c>
      <c r="K66" s="19">
        <v>3446988.1776000001</v>
      </c>
      <c r="L66" s="19">
        <v>3396757.9219200006</v>
      </c>
      <c r="M66" s="19">
        <v>2845932.3129600002</v>
      </c>
      <c r="N66" s="19">
        <v>3192133.9507200005</v>
      </c>
      <c r="O66" s="19">
        <v>2723219.3788800002</v>
      </c>
      <c r="P66" s="19">
        <v>2874257.4643200003</v>
      </c>
      <c r="Q66" s="19">
        <f t="shared" si="0"/>
        <v>33840565.288800001</v>
      </c>
      <c r="R66" s="29">
        <f ca="1">SUM(OFFSET(E66,,,,List!$D$2))</f>
        <v>28243088.445599999</v>
      </c>
    </row>
    <row r="67" spans="1:18" x14ac:dyDescent="0.25">
      <c r="A67" t="s">
        <v>19</v>
      </c>
      <c r="B67" s="16" t="s">
        <v>0</v>
      </c>
      <c r="C67" t="s">
        <v>80</v>
      </c>
      <c r="D67" t="s">
        <v>127</v>
      </c>
      <c r="E67" s="19">
        <v>818458.87320000015</v>
      </c>
      <c r="F67" s="19">
        <v>851399.94240000006</v>
      </c>
      <c r="G67" s="19">
        <v>856467.79919999989</v>
      </c>
      <c r="H67" s="19">
        <v>726008.11920000007</v>
      </c>
      <c r="I67" s="19">
        <v>874627.61939999985</v>
      </c>
      <c r="J67" s="19">
        <v>920097.55679999979</v>
      </c>
      <c r="K67" s="19">
        <v>877196.39279999991</v>
      </c>
      <c r="L67" s="19">
        <v>1146414.4379999998</v>
      </c>
      <c r="M67" s="19">
        <v>949519.28099999996</v>
      </c>
      <c r="N67" s="19">
        <v>1071734.6339999998</v>
      </c>
      <c r="O67" s="19">
        <v>1125837.7686000001</v>
      </c>
      <c r="P67" s="19">
        <v>1004920.0434</v>
      </c>
      <c r="Q67" s="19">
        <f t="shared" ref="Q67" si="1">SUM(E67:P67)</f>
        <v>11222682.468</v>
      </c>
      <c r="R67" s="29">
        <f ca="1">SUM(OFFSET(E67,,,,List!$D$2))</f>
        <v>9091924.6559999995</v>
      </c>
    </row>
    <row r="68" spans="1:18" x14ac:dyDescent="0.25">
      <c r="E68" s="19"/>
      <c r="F68" s="19"/>
      <c r="G68" s="19"/>
      <c r="H68" s="19"/>
      <c r="I68" s="19"/>
      <c r="J68" s="19"/>
      <c r="K68" s="19"/>
      <c r="L68" s="19"/>
      <c r="M68" s="19"/>
      <c r="N68" s="19"/>
      <c r="O68" s="19"/>
      <c r="P68" s="19"/>
      <c r="Q68" s="19"/>
      <c r="R68" s="29"/>
    </row>
    <row r="69" spans="1:18" x14ac:dyDescent="0.25">
      <c r="A69" t="s">
        <v>20</v>
      </c>
      <c r="B69" s="16" t="s">
        <v>0</v>
      </c>
      <c r="C69" t="s">
        <v>79</v>
      </c>
      <c r="D69" t="s">
        <v>133</v>
      </c>
      <c r="E69" s="54">
        <v>1636917.7463999998</v>
      </c>
      <c r="F69" s="54">
        <v>1789291.3075199998</v>
      </c>
      <c r="G69" s="54">
        <v>1730842.0257599996</v>
      </c>
      <c r="H69" s="54">
        <v>1711809.4079999998</v>
      </c>
      <c r="I69" s="54">
        <v>1930956.7200000004</v>
      </c>
      <c r="J69" s="54">
        <v>1930021.6320000002</v>
      </c>
      <c r="K69" s="54">
        <v>1831637.0160000001</v>
      </c>
      <c r="L69" s="54">
        <v>1699807.824</v>
      </c>
      <c r="M69" s="54">
        <v>1727751.1679999996</v>
      </c>
      <c r="N69" s="54">
        <v>1739063.3040000002</v>
      </c>
      <c r="O69" s="54">
        <v>1852943.6640000003</v>
      </c>
      <c r="P69" s="54">
        <v>1871845.8000000003</v>
      </c>
      <c r="Q69" s="19">
        <f t="shared" ref="Q69:Q78" si="2">SUM(E69:P69)</f>
        <v>21452887.615680002</v>
      </c>
      <c r="R69" s="29">
        <f ca="1">SUM(OFFSET(E69,,,,List!$D$2))</f>
        <v>17728098.15168</v>
      </c>
    </row>
    <row r="70" spans="1:18" x14ac:dyDescent="0.25">
      <c r="A70" t="s">
        <v>20</v>
      </c>
      <c r="B70" s="16" t="s">
        <v>0</v>
      </c>
      <c r="C70" t="s">
        <v>79</v>
      </c>
      <c r="D70" t="s">
        <v>137</v>
      </c>
      <c r="E70" s="54">
        <v>1462878.3839999998</v>
      </c>
      <c r="F70" s="54">
        <v>1453059.96</v>
      </c>
      <c r="G70" s="54">
        <v>1427852.0519999999</v>
      </c>
      <c r="H70" s="54">
        <v>1356144.7679999999</v>
      </c>
      <c r="I70" s="54">
        <v>1425493.0799999998</v>
      </c>
      <c r="J70" s="54">
        <v>1451698.6175999998</v>
      </c>
      <c r="K70" s="54">
        <v>1255242.7008</v>
      </c>
      <c r="L70" s="54">
        <v>1148488.4400000002</v>
      </c>
      <c r="M70" s="54">
        <v>1077221.3760000002</v>
      </c>
      <c r="N70" s="54">
        <v>1208737.2528000001</v>
      </c>
      <c r="O70" s="54">
        <v>1163783.8080000002</v>
      </c>
      <c r="P70" s="54">
        <v>1275739.3439999998</v>
      </c>
      <c r="Q70" s="19">
        <f t="shared" si="2"/>
        <v>15706339.783200001</v>
      </c>
      <c r="R70" s="29">
        <f ca="1">SUM(OFFSET(E70,,,,List!$D$2))</f>
        <v>13266816.631200001</v>
      </c>
    </row>
    <row r="71" spans="1:18" x14ac:dyDescent="0.25">
      <c r="A71" t="s">
        <v>20</v>
      </c>
      <c r="B71" s="16" t="s">
        <v>0</v>
      </c>
      <c r="C71" t="s">
        <v>79</v>
      </c>
      <c r="D71" t="s">
        <v>134</v>
      </c>
      <c r="E71" s="54">
        <v>1229361.4080000001</v>
      </c>
      <c r="F71" s="54">
        <v>1148488.4400000002</v>
      </c>
      <c r="G71" s="54">
        <v>1140273.0240000002</v>
      </c>
      <c r="H71" s="54">
        <v>1186225.9200000002</v>
      </c>
      <c r="I71" s="54">
        <v>1281393.5904000003</v>
      </c>
      <c r="J71" s="54">
        <v>1178210.8800000001</v>
      </c>
      <c r="K71" s="54">
        <v>1073481.0240000002</v>
      </c>
      <c r="L71" s="54">
        <v>1051372.8720000002</v>
      </c>
      <c r="M71" s="54">
        <v>1058032.6416</v>
      </c>
      <c r="N71" s="54">
        <v>1192103.6160000002</v>
      </c>
      <c r="O71" s="54">
        <v>985959.21600000001</v>
      </c>
      <c r="P71" s="54">
        <v>1249745.1120000002</v>
      </c>
      <c r="Q71" s="19">
        <f t="shared" si="2"/>
        <v>13774647.744000001</v>
      </c>
      <c r="R71" s="29">
        <f ca="1">SUM(OFFSET(E71,,,,List!$D$2))</f>
        <v>11538943.416000001</v>
      </c>
    </row>
    <row r="72" spans="1:18" x14ac:dyDescent="0.25">
      <c r="A72" t="s">
        <v>20</v>
      </c>
      <c r="B72" s="16" t="s">
        <v>0</v>
      </c>
      <c r="C72" t="s">
        <v>79</v>
      </c>
      <c r="D72" t="s">
        <v>132</v>
      </c>
      <c r="E72" s="54">
        <v>1800609.52104</v>
      </c>
      <c r="F72" s="54">
        <v>1854159.8745599999</v>
      </c>
      <c r="G72" s="54">
        <v>1846163.9227199997</v>
      </c>
      <c r="H72" s="54">
        <v>1516550.2934399999</v>
      </c>
      <c r="I72" s="54">
        <v>1767668.4518399998</v>
      </c>
      <c r="J72" s="54">
        <v>1898306.5382399997</v>
      </c>
      <c r="K72" s="54">
        <v>1791327.37056</v>
      </c>
      <c r="L72" s="54">
        <v>2292828.8760000002</v>
      </c>
      <c r="M72" s="54">
        <v>1899038.5619999999</v>
      </c>
      <c r="N72" s="54">
        <v>2188594.9367999998</v>
      </c>
      <c r="O72" s="54">
        <v>2322781.08048</v>
      </c>
      <c r="P72" s="54">
        <v>2094464.9325599999</v>
      </c>
      <c r="Q72" s="19">
        <f t="shared" si="2"/>
        <v>23272494.360240001</v>
      </c>
      <c r="R72" s="29">
        <f ca="1">SUM(OFFSET(E72,,,,List!$D$2))</f>
        <v>18855248.347199999</v>
      </c>
    </row>
    <row r="73" spans="1:18" x14ac:dyDescent="0.25">
      <c r="A73" t="s">
        <v>20</v>
      </c>
      <c r="B73" s="16" t="s">
        <v>0</v>
      </c>
      <c r="C73" t="s">
        <v>79</v>
      </c>
      <c r="D73" t="s">
        <v>136</v>
      </c>
      <c r="E73" s="54">
        <v>2587946.6894400003</v>
      </c>
      <c r="F73" s="54">
        <v>2678335.2432000004</v>
      </c>
      <c r="G73" s="54">
        <v>2974102.8931200001</v>
      </c>
      <c r="H73" s="54">
        <v>2916602.5600800002</v>
      </c>
      <c r="I73" s="54">
        <v>2956293.8937599994</v>
      </c>
      <c r="J73" s="54">
        <v>2868575.0990399998</v>
      </c>
      <c r="K73" s="54">
        <v>1897971.4908</v>
      </c>
      <c r="L73" s="54">
        <v>2441521.4471999998</v>
      </c>
      <c r="M73" s="54">
        <v>2447340.3662399999</v>
      </c>
      <c r="N73" s="54">
        <v>1788956.9280000001</v>
      </c>
      <c r="O73" s="54">
        <v>2210704.3252799995</v>
      </c>
      <c r="P73" s="54">
        <v>2281016.2636799999</v>
      </c>
      <c r="Q73" s="19">
        <f t="shared" si="2"/>
        <v>30049367.199840002</v>
      </c>
      <c r="R73" s="29">
        <f ca="1">SUM(OFFSET(E73,,,,List!$D$2))</f>
        <v>25557646.610880002</v>
      </c>
    </row>
    <row r="74" spans="1:18" x14ac:dyDescent="0.25">
      <c r="A74" t="s">
        <v>20</v>
      </c>
      <c r="B74" s="16" t="s">
        <v>0</v>
      </c>
      <c r="C74" t="s">
        <v>79</v>
      </c>
      <c r="D74" t="s">
        <v>138</v>
      </c>
      <c r="E74" s="54">
        <v>1957882.0104</v>
      </c>
      <c r="F74" s="54">
        <v>2021737.00608</v>
      </c>
      <c r="G74" s="54">
        <v>2080918.3115999997</v>
      </c>
      <c r="H74" s="54">
        <v>1762048.6502399999</v>
      </c>
      <c r="I74" s="54">
        <v>1763396.7335999999</v>
      </c>
      <c r="J74" s="54">
        <v>1926255.5733599998</v>
      </c>
      <c r="K74" s="54">
        <v>1788384.7799999998</v>
      </c>
      <c r="L74" s="54">
        <v>1986599.8655999999</v>
      </c>
      <c r="M74" s="54">
        <v>1650083.0236799996</v>
      </c>
      <c r="N74" s="54">
        <v>1992935.5228800001</v>
      </c>
      <c r="O74" s="54">
        <v>1867505.2308</v>
      </c>
      <c r="P74" s="54">
        <v>1962274.1529599999</v>
      </c>
      <c r="Q74" s="19">
        <f t="shared" si="2"/>
        <v>22760020.861199994</v>
      </c>
      <c r="R74" s="29">
        <f ca="1">SUM(OFFSET(E74,,,,List!$D$2))</f>
        <v>18930241.477439996</v>
      </c>
    </row>
    <row r="75" spans="1:18" x14ac:dyDescent="0.25">
      <c r="A75" t="s">
        <v>20</v>
      </c>
      <c r="B75" s="16" t="s">
        <v>0</v>
      </c>
      <c r="C75" t="s">
        <v>79</v>
      </c>
      <c r="D75" t="s">
        <v>131</v>
      </c>
      <c r="E75" s="54">
        <v>820272.48575999984</v>
      </c>
      <c r="F75" s="54">
        <v>987680.13120000006</v>
      </c>
      <c r="G75" s="54">
        <v>952405.84080000001</v>
      </c>
      <c r="H75" s="54">
        <v>895843.20672000002</v>
      </c>
      <c r="I75" s="54">
        <v>900422.67600000009</v>
      </c>
      <c r="J75" s="54">
        <v>833215.87008000002</v>
      </c>
      <c r="K75" s="54">
        <v>805676.6121599999</v>
      </c>
      <c r="L75" s="54">
        <v>870099.16320000007</v>
      </c>
      <c r="M75" s="54">
        <v>895771.84415999998</v>
      </c>
      <c r="N75" s="54">
        <v>787396.64639999997</v>
      </c>
      <c r="O75" s="54">
        <v>1029266.6630400001</v>
      </c>
      <c r="P75" s="54">
        <v>940647.74399999995</v>
      </c>
      <c r="Q75" s="19">
        <f t="shared" si="2"/>
        <v>10718698.88352</v>
      </c>
      <c r="R75" s="29">
        <f ca="1">SUM(OFFSET(E75,,,,List!$D$2))</f>
        <v>8748784.4764799997</v>
      </c>
    </row>
    <row r="76" spans="1:18" x14ac:dyDescent="0.25">
      <c r="A76" t="s">
        <v>20</v>
      </c>
      <c r="B76" s="16" t="s">
        <v>0</v>
      </c>
      <c r="C76" t="s">
        <v>79</v>
      </c>
      <c r="D76" t="s">
        <v>129</v>
      </c>
      <c r="E76" s="54">
        <v>2781690.2879999997</v>
      </c>
      <c r="F76" s="54">
        <v>2856638.2591200001</v>
      </c>
      <c r="G76" s="54">
        <v>2963344.7995199999</v>
      </c>
      <c r="H76" s="54">
        <v>2753648.1470399997</v>
      </c>
      <c r="I76" s="54">
        <v>2560943.5891200001</v>
      </c>
      <c r="J76" s="54">
        <v>3000171.2255999995</v>
      </c>
      <c r="K76" s="54">
        <v>2877979.5671999999</v>
      </c>
      <c r="L76" s="54">
        <v>3058733.1264000004</v>
      </c>
      <c r="M76" s="54">
        <v>3211669.78272</v>
      </c>
      <c r="N76" s="54">
        <v>2889410.3997599995</v>
      </c>
      <c r="O76" s="54">
        <v>2937667.6583999996</v>
      </c>
      <c r="P76" s="54">
        <v>2762533.9007999999</v>
      </c>
      <c r="Q76" s="19">
        <f t="shared" si="2"/>
        <v>34654430.74368</v>
      </c>
      <c r="R76" s="29">
        <f ca="1">SUM(OFFSET(E76,,,,List!$D$2))</f>
        <v>28954229.18448</v>
      </c>
    </row>
    <row r="77" spans="1:18" x14ac:dyDescent="0.25">
      <c r="A77" t="s">
        <v>20</v>
      </c>
      <c r="B77" s="16" t="s">
        <v>0</v>
      </c>
      <c r="C77" t="s">
        <v>79</v>
      </c>
      <c r="D77" t="s">
        <v>135</v>
      </c>
      <c r="E77" s="54">
        <v>2632244.8219199996</v>
      </c>
      <c r="F77" s="54">
        <v>2692946.4844799996</v>
      </c>
      <c r="G77" s="54">
        <v>2670422.6764799999</v>
      </c>
      <c r="H77" s="54">
        <v>2862100.2825599997</v>
      </c>
      <c r="I77" s="54">
        <v>3113691.2179199997</v>
      </c>
      <c r="J77" s="54">
        <v>2605308.80064</v>
      </c>
      <c r="K77" s="54">
        <v>3600187.6521599996</v>
      </c>
      <c r="L77" s="54">
        <v>3655206.8942400003</v>
      </c>
      <c r="M77" s="54">
        <v>3000602.5473600002</v>
      </c>
      <c r="N77" s="54">
        <v>3296225.2752</v>
      </c>
      <c r="O77" s="54">
        <v>2900820.6427200004</v>
      </c>
      <c r="P77" s="54">
        <v>2814377.10048</v>
      </c>
      <c r="Q77" s="19">
        <f t="shared" si="2"/>
        <v>35844134.396159992</v>
      </c>
      <c r="R77" s="29">
        <f ca="1">SUM(OFFSET(E77,,,,List!$D$2))</f>
        <v>30128936.652959995</v>
      </c>
    </row>
    <row r="78" spans="1:18" x14ac:dyDescent="0.25">
      <c r="A78" t="s">
        <v>20</v>
      </c>
      <c r="B78" s="16" t="s">
        <v>0</v>
      </c>
      <c r="C78" t="s">
        <v>79</v>
      </c>
      <c r="D78" t="s">
        <v>130</v>
      </c>
      <c r="E78" s="54">
        <v>891210.77304</v>
      </c>
      <c r="F78" s="54">
        <v>936539.93663999997</v>
      </c>
      <c r="G78" s="54">
        <v>894533.03471999988</v>
      </c>
      <c r="H78" s="54">
        <v>790542.17423999996</v>
      </c>
      <c r="I78" s="54">
        <v>911454.04547999986</v>
      </c>
      <c r="J78" s="54">
        <v>929782.79423999984</v>
      </c>
      <c r="K78" s="54">
        <v>914130.97775999992</v>
      </c>
      <c r="L78" s="54">
        <v>1146414.4380000001</v>
      </c>
      <c r="M78" s="54">
        <v>989499.04019999993</v>
      </c>
      <c r="N78" s="54">
        <v>1083016.0511999999</v>
      </c>
      <c r="O78" s="54">
        <v>1113986.8447199999</v>
      </c>
      <c r="P78" s="54">
        <v>1036654.3605599999</v>
      </c>
      <c r="Q78" s="19">
        <f t="shared" si="2"/>
        <v>11637764.470800001</v>
      </c>
      <c r="R78" s="29">
        <f ca="1">SUM(OFFSET(E78,,,,List!$D$2))</f>
        <v>9487123.2655200008</v>
      </c>
    </row>
    <row r="79" spans="1:18" x14ac:dyDescent="0.25">
      <c r="E79" s="19"/>
      <c r="F79" s="19"/>
      <c r="G79" s="19"/>
      <c r="H79" s="19"/>
      <c r="I79" s="19"/>
      <c r="J79" s="19"/>
      <c r="K79" s="19"/>
      <c r="L79" s="19"/>
      <c r="M79" s="19"/>
      <c r="N79" s="19"/>
      <c r="O79" s="19"/>
      <c r="P79" s="19"/>
      <c r="Q79" s="19"/>
      <c r="R79" s="29"/>
    </row>
    <row r="80" spans="1:18" x14ac:dyDescent="0.25">
      <c r="A80" t="s">
        <v>19</v>
      </c>
      <c r="B80" s="16" t="s">
        <v>0</v>
      </c>
      <c r="C80" t="s">
        <v>79</v>
      </c>
      <c r="D80" t="s">
        <v>133</v>
      </c>
      <c r="E80" s="19">
        <v>1316388.348</v>
      </c>
      <c r="F80" s="19">
        <v>1319538.3359999999</v>
      </c>
      <c r="G80" s="19">
        <v>1294449.9359999998</v>
      </c>
      <c r="H80" s="19">
        <v>1387667.2799999998</v>
      </c>
      <c r="I80" s="19">
        <v>1557487.8719999997</v>
      </c>
      <c r="J80" s="19">
        <v>1387667.2799999998</v>
      </c>
      <c r="K80" s="19">
        <v>1612626.048</v>
      </c>
      <c r="L80" s="19">
        <v>1613227.176</v>
      </c>
      <c r="M80" s="19">
        <v>1646489.5919999999</v>
      </c>
      <c r="N80" s="19">
        <v>1516044.8160000001</v>
      </c>
      <c r="O80" s="19">
        <v>1561329.7919999999</v>
      </c>
      <c r="P80" s="19">
        <v>1577493.456</v>
      </c>
      <c r="Q80" s="19">
        <f t="shared" ref="Q80:Q89" si="3">SUM(E80:P80)</f>
        <v>17790409.932</v>
      </c>
      <c r="R80" s="29">
        <f ca="1">SUM(OFFSET(E80,,,,List!$D$2))</f>
        <v>14651586.684</v>
      </c>
    </row>
    <row r="81" spans="1:18" x14ac:dyDescent="0.25">
      <c r="A81" t="s">
        <v>19</v>
      </c>
      <c r="B81" s="16" t="s">
        <v>0</v>
      </c>
      <c r="C81" t="s">
        <v>79</v>
      </c>
      <c r="D81" t="s">
        <v>137</v>
      </c>
      <c r="E81" s="19">
        <v>1386621.9576000001</v>
      </c>
      <c r="F81" s="19">
        <v>1307753.9640000002</v>
      </c>
      <c r="G81" s="19">
        <v>1312120.8856800001</v>
      </c>
      <c r="H81" s="19">
        <v>1272467.7504000003</v>
      </c>
      <c r="I81" s="19">
        <v>1310240.4480000001</v>
      </c>
      <c r="J81" s="19">
        <v>1279864.9036799998</v>
      </c>
      <c r="K81" s="19">
        <v>1118071.8489600001</v>
      </c>
      <c r="L81" s="19">
        <v>1101098.1801600002</v>
      </c>
      <c r="M81" s="19">
        <v>1011690.4089600003</v>
      </c>
      <c r="N81" s="19">
        <v>1100690.9432640001</v>
      </c>
      <c r="O81" s="19">
        <v>1070681.1033600003</v>
      </c>
      <c r="P81" s="19">
        <v>1249961.5180799998</v>
      </c>
      <c r="Q81" s="19">
        <f t="shared" si="3"/>
        <v>14521263.912144002</v>
      </c>
      <c r="R81" s="29">
        <f ca="1">SUM(OFFSET(E81,,,,List!$D$2))</f>
        <v>12200621.290704001</v>
      </c>
    </row>
    <row r="82" spans="1:18" x14ac:dyDescent="0.25">
      <c r="A82" t="s">
        <v>19</v>
      </c>
      <c r="B82" s="16" t="s">
        <v>0</v>
      </c>
      <c r="C82" t="s">
        <v>79</v>
      </c>
      <c r="D82" t="s">
        <v>134</v>
      </c>
      <c r="E82" s="19">
        <v>1094900.0039999997</v>
      </c>
      <c r="F82" s="19">
        <v>1044520.0128000001</v>
      </c>
      <c r="G82" s="19">
        <v>1026245.7216000003</v>
      </c>
      <c r="H82" s="19">
        <v>1056482.4600000002</v>
      </c>
      <c r="I82" s="19">
        <v>1165143.4502400002</v>
      </c>
      <c r="J82" s="19">
        <v>1049569.4880000001</v>
      </c>
      <c r="K82" s="19">
        <v>966132.92160000012</v>
      </c>
      <c r="L82" s="19">
        <v>918411.37344000011</v>
      </c>
      <c r="M82" s="19">
        <v>1014810.8826240002</v>
      </c>
      <c r="N82" s="19">
        <v>1119348.4262400002</v>
      </c>
      <c r="O82" s="19">
        <v>907082.47872000013</v>
      </c>
      <c r="P82" s="19">
        <v>1139161.6051200002</v>
      </c>
      <c r="Q82" s="19">
        <f t="shared" si="3"/>
        <v>12501808.824384</v>
      </c>
      <c r="R82" s="29">
        <f ca="1">SUM(OFFSET(E82,,,,List!$D$2))</f>
        <v>10455564.740544001</v>
      </c>
    </row>
    <row r="83" spans="1:18" x14ac:dyDescent="0.25">
      <c r="A83" t="s">
        <v>19</v>
      </c>
      <c r="B83" s="16" t="s">
        <v>0</v>
      </c>
      <c r="C83" t="s">
        <v>79</v>
      </c>
      <c r="D83" t="s">
        <v>132</v>
      </c>
      <c r="E83" s="19">
        <v>1555071.8590800003</v>
      </c>
      <c r="F83" s="19">
        <v>1617659.89056</v>
      </c>
      <c r="G83" s="19">
        <v>1661547.5304479997</v>
      </c>
      <c r="H83" s="19">
        <v>1379415.4264800001</v>
      </c>
      <c r="I83" s="19">
        <v>1574329.7149199997</v>
      </c>
      <c r="J83" s="19">
        <v>1673609.0296319998</v>
      </c>
      <c r="K83" s="19">
        <v>1562332.9438079998</v>
      </c>
      <c r="L83" s="19">
        <v>2109402.5659200004</v>
      </c>
      <c r="M83" s="19">
        <v>1820678.2339680004</v>
      </c>
      <c r="N83" s="19">
        <v>1971991.7265599999</v>
      </c>
      <c r="O83" s="19">
        <v>2136958.5940416004</v>
      </c>
      <c r="P83" s="19">
        <v>1949756.4463103998</v>
      </c>
      <c r="Q83" s="19">
        <f t="shared" si="3"/>
        <v>21012753.961728003</v>
      </c>
      <c r="R83" s="29">
        <f ca="1">SUM(OFFSET(E83,,,,List!$D$2))</f>
        <v>16926038.921376001</v>
      </c>
    </row>
    <row r="84" spans="1:18" x14ac:dyDescent="0.25">
      <c r="A84" t="s">
        <v>19</v>
      </c>
      <c r="B84" s="16" t="s">
        <v>0</v>
      </c>
      <c r="C84" t="s">
        <v>79</v>
      </c>
      <c r="D84" t="s">
        <v>136</v>
      </c>
      <c r="E84" s="19">
        <v>2305385.1631440003</v>
      </c>
      <c r="F84" s="19">
        <v>2511996.5280960002</v>
      </c>
      <c r="G84" s="19">
        <v>2762118.9635040001</v>
      </c>
      <c r="H84" s="19">
        <v>2571913.1666160002</v>
      </c>
      <c r="I84" s="19">
        <v>2773884.2705279998</v>
      </c>
      <c r="J84" s="19">
        <v>2529029.4750719997</v>
      </c>
      <c r="K84" s="19">
        <v>1725784.3864800003</v>
      </c>
      <c r="L84" s="19">
        <v>2246199.7314239996</v>
      </c>
      <c r="M84" s="19">
        <v>2205603.0729216002</v>
      </c>
      <c r="N84" s="19">
        <v>1645840.3737600001</v>
      </c>
      <c r="O84" s="19">
        <v>2055484.6598879998</v>
      </c>
      <c r="P84" s="19">
        <v>2122741.6657919995</v>
      </c>
      <c r="Q84" s="19">
        <f t="shared" si="3"/>
        <v>27455981.457225602</v>
      </c>
      <c r="R84" s="29">
        <f ca="1">SUM(OFFSET(E84,,,,List!$D$2))</f>
        <v>23277755.131545603</v>
      </c>
    </row>
    <row r="85" spans="1:18" x14ac:dyDescent="0.25">
      <c r="A85" t="s">
        <v>19</v>
      </c>
      <c r="B85" s="16" t="s">
        <v>0</v>
      </c>
      <c r="C85" t="s">
        <v>79</v>
      </c>
      <c r="D85" t="s">
        <v>138</v>
      </c>
      <c r="E85" s="19">
        <v>1241158.10616</v>
      </c>
      <c r="F85" s="19">
        <v>1395553.6267200003</v>
      </c>
      <c r="G85" s="19">
        <v>1487051.4465600001</v>
      </c>
      <c r="H85" s="19">
        <v>1384649.7002400002</v>
      </c>
      <c r="I85" s="19">
        <v>1525321.8494399998</v>
      </c>
      <c r="J85" s="19">
        <v>1405016.3750399998</v>
      </c>
      <c r="K85" s="19">
        <v>929419.02899999998</v>
      </c>
      <c r="L85" s="19">
        <v>1207910.6107199998</v>
      </c>
      <c r="M85" s="19">
        <v>1236156.61356</v>
      </c>
      <c r="N85" s="19">
        <v>875843.49599999993</v>
      </c>
      <c r="O85" s="19">
        <v>1128870.2937599998</v>
      </c>
      <c r="P85" s="19">
        <v>1140508.1318399999</v>
      </c>
      <c r="Q85" s="19">
        <f t="shared" si="3"/>
        <v>14957459.279039998</v>
      </c>
      <c r="R85" s="29">
        <f ca="1">SUM(OFFSET(E85,,,,List!$D$2))</f>
        <v>12688080.853439998</v>
      </c>
    </row>
    <row r="86" spans="1:18" x14ac:dyDescent="0.25">
      <c r="A86" t="s">
        <v>19</v>
      </c>
      <c r="B86" s="16" t="s">
        <v>0</v>
      </c>
      <c r="C86" t="s">
        <v>79</v>
      </c>
      <c r="D86" t="s">
        <v>131</v>
      </c>
      <c r="E86" s="19">
        <v>1957882.0104</v>
      </c>
      <c r="F86" s="19">
        <v>2063856.5270399998</v>
      </c>
      <c r="G86" s="19">
        <v>2146631.5214399998</v>
      </c>
      <c r="H86" s="19">
        <v>1798757.99712</v>
      </c>
      <c r="I86" s="19">
        <v>1744834.6627199999</v>
      </c>
      <c r="J86" s="19">
        <v>1946113.8782399998</v>
      </c>
      <c r="K86" s="19">
        <v>1864486.26</v>
      </c>
      <c r="L86" s="19">
        <v>1905514.1567999998</v>
      </c>
      <c r="M86" s="19">
        <v>1667637.0983999998</v>
      </c>
      <c r="N86" s="19">
        <v>1972389.79584</v>
      </c>
      <c r="O86" s="19">
        <v>1773186.7847999998</v>
      </c>
      <c r="P86" s="19">
        <v>1962274.1529599999</v>
      </c>
      <c r="Q86" s="19">
        <f t="shared" si="3"/>
        <v>22803564.845759999</v>
      </c>
      <c r="R86" s="29">
        <f ca="1">SUM(OFFSET(E86,,,,List!$D$2))</f>
        <v>19068103.908</v>
      </c>
    </row>
    <row r="87" spans="1:18" x14ac:dyDescent="0.25">
      <c r="A87" t="s">
        <v>19</v>
      </c>
      <c r="B87" s="16" t="s">
        <v>0</v>
      </c>
      <c r="C87" t="s">
        <v>79</v>
      </c>
      <c r="D87" t="s">
        <v>129</v>
      </c>
      <c r="E87" s="19">
        <v>2582579.8252800005</v>
      </c>
      <c r="F87" s="19">
        <v>2491459.7600160004</v>
      </c>
      <c r="G87" s="19">
        <v>2558152.755504</v>
      </c>
      <c r="H87" s="19">
        <v>2377128.9106080001</v>
      </c>
      <c r="I87" s="19">
        <v>2281330.360512</v>
      </c>
      <c r="J87" s="19">
        <v>2700154.1030399995</v>
      </c>
      <c r="K87" s="19">
        <v>2617446.6800640002</v>
      </c>
      <c r="L87" s="19">
        <v>2872055.8056960003</v>
      </c>
      <c r="M87" s="19">
        <v>2985197.3980415999</v>
      </c>
      <c r="N87" s="19">
        <v>2713067.0021663997</v>
      </c>
      <c r="O87" s="19">
        <v>2788909.1684639994</v>
      </c>
      <c r="P87" s="19">
        <v>2707283.2227839995</v>
      </c>
      <c r="Q87" s="19">
        <f t="shared" si="3"/>
        <v>31674764.992175996</v>
      </c>
      <c r="R87" s="29">
        <f ca="1">SUM(OFFSET(E87,,,,List!$D$2))</f>
        <v>26178572.600928001</v>
      </c>
    </row>
    <row r="88" spans="1:18" x14ac:dyDescent="0.25">
      <c r="A88" t="s">
        <v>19</v>
      </c>
      <c r="B88" s="16" t="s">
        <v>0</v>
      </c>
      <c r="C88" t="s">
        <v>79</v>
      </c>
      <c r="D88" t="s">
        <v>135</v>
      </c>
      <c r="E88" s="19">
        <v>2369020.3397279996</v>
      </c>
      <c r="F88" s="19">
        <v>2324727.2712960001</v>
      </c>
      <c r="G88" s="19">
        <v>2403380.4088320001</v>
      </c>
      <c r="H88" s="19">
        <v>2549334.6846719994</v>
      </c>
      <c r="I88" s="19">
        <v>2889894.661632</v>
      </c>
      <c r="J88" s="19">
        <v>2249072.6993279997</v>
      </c>
      <c r="K88" s="19">
        <v>3343578.5322719999</v>
      </c>
      <c r="L88" s="19">
        <v>3294855.1842624005</v>
      </c>
      <c r="M88" s="19">
        <v>2675176.3741824003</v>
      </c>
      <c r="N88" s="19">
        <v>3128291.2717056004</v>
      </c>
      <c r="O88" s="19">
        <v>2587058.4099360001</v>
      </c>
      <c r="P88" s="19">
        <v>2701802.0164608001</v>
      </c>
      <c r="Q88" s="19">
        <f t="shared" si="3"/>
        <v>32516191.854307201</v>
      </c>
      <c r="R88" s="29">
        <f ca="1">SUM(OFFSET(E88,,,,List!$D$2))</f>
        <v>27227331.427910402</v>
      </c>
    </row>
    <row r="89" spans="1:18" x14ac:dyDescent="0.25">
      <c r="A89" t="s">
        <v>19</v>
      </c>
      <c r="B89" s="16" t="s">
        <v>0</v>
      </c>
      <c r="C89" t="s">
        <v>79</v>
      </c>
      <c r="D89" t="s">
        <v>130</v>
      </c>
      <c r="E89" s="19">
        <v>785720.51827200013</v>
      </c>
      <c r="F89" s="19">
        <v>817343.94470400002</v>
      </c>
      <c r="G89" s="19">
        <v>830773.76522399986</v>
      </c>
      <c r="H89" s="19">
        <v>689707.71324000007</v>
      </c>
      <c r="I89" s="19">
        <v>839642.51462399983</v>
      </c>
      <c r="J89" s="19">
        <v>901695.6056639998</v>
      </c>
      <c r="K89" s="19">
        <v>850880.50101599994</v>
      </c>
      <c r="L89" s="19">
        <v>1134950.2936199999</v>
      </c>
      <c r="M89" s="19">
        <v>940024.08818999992</v>
      </c>
      <c r="N89" s="19">
        <v>1039582.5949799998</v>
      </c>
      <c r="O89" s="19">
        <v>1114579.3909140001</v>
      </c>
      <c r="P89" s="19">
        <v>954674.04122999997</v>
      </c>
      <c r="Q89" s="19">
        <f t="shared" si="3"/>
        <v>10899574.971678</v>
      </c>
      <c r="R89" s="29">
        <f ca="1">SUM(OFFSET(E89,,,,List!$D$2))</f>
        <v>8830321.5395339988</v>
      </c>
    </row>
    <row r="90" spans="1:18" x14ac:dyDescent="0.25">
      <c r="E90" s="19"/>
      <c r="F90" s="19"/>
      <c r="G90" s="19"/>
      <c r="H90" s="19"/>
      <c r="I90" s="19"/>
      <c r="J90" s="19"/>
      <c r="K90" s="19"/>
      <c r="L90" s="19"/>
      <c r="M90" s="19"/>
      <c r="N90" s="19"/>
      <c r="O90" s="19"/>
      <c r="P90" s="19"/>
      <c r="Q90" s="19"/>
      <c r="R90" s="29"/>
    </row>
    <row r="91" spans="1:18" x14ac:dyDescent="0.25">
      <c r="A91" s="20" t="s">
        <v>41</v>
      </c>
      <c r="B91" s="20" t="s">
        <v>54</v>
      </c>
      <c r="C91" s="20" t="s">
        <v>55</v>
      </c>
      <c r="D91" s="11" t="s">
        <v>128</v>
      </c>
      <c r="E91" s="47" t="s">
        <v>42</v>
      </c>
      <c r="F91" s="47" t="s">
        <v>43</v>
      </c>
      <c r="G91" s="47" t="s">
        <v>44</v>
      </c>
      <c r="H91" s="47" t="s">
        <v>45</v>
      </c>
      <c r="I91" s="47" t="s">
        <v>46</v>
      </c>
      <c r="J91" s="47" t="s">
        <v>47</v>
      </c>
      <c r="K91" s="47" t="s">
        <v>48</v>
      </c>
      <c r="L91" s="47" t="s">
        <v>49</v>
      </c>
      <c r="M91" s="47" t="s">
        <v>50</v>
      </c>
      <c r="N91" s="47" t="s">
        <v>51</v>
      </c>
      <c r="O91" s="47" t="s">
        <v>6</v>
      </c>
      <c r="P91" s="47" t="s">
        <v>52</v>
      </c>
      <c r="Q91" s="47" t="s">
        <v>15</v>
      </c>
      <c r="R91" s="48" t="s">
        <v>40</v>
      </c>
    </row>
    <row r="92" spans="1:18" x14ac:dyDescent="0.25">
      <c r="A92" t="s">
        <v>20</v>
      </c>
      <c r="B92" s="16" t="s">
        <v>53</v>
      </c>
      <c r="C92" t="s">
        <v>78</v>
      </c>
      <c r="D92" t="s">
        <v>105</v>
      </c>
      <c r="E92" s="19">
        <v>633420</v>
      </c>
      <c r="F92" s="19">
        <v>685170</v>
      </c>
      <c r="G92" s="19">
        <v>676890</v>
      </c>
      <c r="H92" s="19">
        <v>662400</v>
      </c>
      <c r="I92" s="19">
        <v>610650</v>
      </c>
      <c r="J92" s="19">
        <v>623070</v>
      </c>
      <c r="K92" s="19">
        <v>573390</v>
      </c>
      <c r="L92" s="19">
        <v>538200</v>
      </c>
      <c r="M92" s="19">
        <v>538200</v>
      </c>
      <c r="N92" s="19">
        <v>544410</v>
      </c>
      <c r="O92" s="19">
        <v>592020</v>
      </c>
      <c r="P92" s="19">
        <v>610650</v>
      </c>
      <c r="Q92" s="19">
        <f t="shared" ref="Q92:Q101" si="4">SUM(E92:P92)</f>
        <v>7288470</v>
      </c>
      <c r="R92" s="29">
        <f ca="1">SUM(OFFSET(E92,,,,List!$D$2))</f>
        <v>6085800</v>
      </c>
    </row>
    <row r="93" spans="1:18" x14ac:dyDescent="0.25">
      <c r="A93" t="s">
        <v>20</v>
      </c>
      <c r="B93" s="16" t="s">
        <v>53</v>
      </c>
      <c r="C93" t="s">
        <v>78</v>
      </c>
      <c r="D93" t="s">
        <v>106</v>
      </c>
      <c r="E93" s="19">
        <v>482310</v>
      </c>
      <c r="F93" s="19">
        <v>474030</v>
      </c>
      <c r="G93" s="19">
        <v>461610</v>
      </c>
      <c r="H93" s="19">
        <v>447120</v>
      </c>
      <c r="I93" s="19">
        <v>465750</v>
      </c>
      <c r="J93" s="19">
        <v>442980</v>
      </c>
      <c r="K93" s="19">
        <v>397440</v>
      </c>
      <c r="L93" s="19">
        <v>374670</v>
      </c>
      <c r="M93" s="19">
        <v>347760</v>
      </c>
      <c r="N93" s="19">
        <v>378810</v>
      </c>
      <c r="O93" s="19">
        <v>364320</v>
      </c>
      <c r="P93" s="19">
        <v>393300</v>
      </c>
      <c r="Q93" s="19">
        <f t="shared" si="4"/>
        <v>5030100</v>
      </c>
      <c r="R93" s="29">
        <f ca="1">SUM(OFFSET(E93,,,,List!$D$2))</f>
        <v>4272480</v>
      </c>
    </row>
    <row r="94" spans="1:18" x14ac:dyDescent="0.25">
      <c r="A94" t="s">
        <v>20</v>
      </c>
      <c r="B94" s="16" t="s">
        <v>53</v>
      </c>
      <c r="C94" t="s">
        <v>78</v>
      </c>
      <c r="D94" t="s">
        <v>107</v>
      </c>
      <c r="E94" s="19">
        <v>382950</v>
      </c>
      <c r="F94" s="19">
        <v>374670</v>
      </c>
      <c r="G94" s="19">
        <v>364320</v>
      </c>
      <c r="H94" s="19">
        <v>382950</v>
      </c>
      <c r="I94" s="19">
        <v>405720</v>
      </c>
      <c r="J94" s="19">
        <v>372600</v>
      </c>
      <c r="K94" s="19">
        <v>339480</v>
      </c>
      <c r="L94" s="19">
        <v>329130</v>
      </c>
      <c r="M94" s="19">
        <v>345690</v>
      </c>
      <c r="N94" s="19">
        <v>380880</v>
      </c>
      <c r="O94" s="19">
        <v>372600</v>
      </c>
      <c r="P94" s="19">
        <v>391230</v>
      </c>
      <c r="Q94" s="19">
        <f t="shared" si="4"/>
        <v>4442220</v>
      </c>
      <c r="R94" s="29">
        <f ca="1">SUM(OFFSET(E94,,,,List!$D$2))</f>
        <v>3678390</v>
      </c>
    </row>
    <row r="95" spans="1:18" x14ac:dyDescent="0.25">
      <c r="A95" t="s">
        <v>20</v>
      </c>
      <c r="B95" s="16" t="s">
        <v>53</v>
      </c>
      <c r="C95" t="s">
        <v>78</v>
      </c>
      <c r="D95" t="s">
        <v>108</v>
      </c>
      <c r="E95" s="19">
        <v>668610</v>
      </c>
      <c r="F95" s="19">
        <v>695520</v>
      </c>
      <c r="G95" s="19">
        <v>699660</v>
      </c>
      <c r="H95" s="19">
        <v>658260</v>
      </c>
      <c r="I95" s="19">
        <v>676890</v>
      </c>
      <c r="J95" s="19">
        <v>712079.99999999988</v>
      </c>
      <c r="K95" s="19">
        <v>753480</v>
      </c>
      <c r="L95" s="19">
        <v>807300</v>
      </c>
      <c r="M95" s="19">
        <v>734850</v>
      </c>
      <c r="N95" s="19">
        <v>734850</v>
      </c>
      <c r="O95" s="19">
        <v>792810</v>
      </c>
      <c r="P95" s="19">
        <v>863190</v>
      </c>
      <c r="Q95" s="19">
        <f t="shared" si="4"/>
        <v>8797500</v>
      </c>
      <c r="R95" s="29">
        <f ca="1">SUM(OFFSET(E95,,,,List!$D$2))</f>
        <v>7141500</v>
      </c>
    </row>
    <row r="96" spans="1:18" x14ac:dyDescent="0.25">
      <c r="A96" t="s">
        <v>20</v>
      </c>
      <c r="B96" s="16" t="s">
        <v>53</v>
      </c>
      <c r="C96" t="s">
        <v>78</v>
      </c>
      <c r="D96" t="s">
        <v>87</v>
      </c>
      <c r="E96" s="19">
        <v>681030</v>
      </c>
      <c r="F96" s="19">
        <v>707940.00000000012</v>
      </c>
      <c r="G96" s="19">
        <v>691380</v>
      </c>
      <c r="H96" s="19">
        <v>643770</v>
      </c>
      <c r="I96" s="19">
        <v>687240</v>
      </c>
      <c r="J96" s="19">
        <v>639630</v>
      </c>
      <c r="K96" s="19">
        <v>652050</v>
      </c>
      <c r="L96" s="19">
        <v>658260</v>
      </c>
      <c r="M96" s="19">
        <v>639630</v>
      </c>
      <c r="N96" s="19">
        <v>621000</v>
      </c>
      <c r="O96" s="19">
        <v>602370</v>
      </c>
      <c r="P96" s="19">
        <v>596160</v>
      </c>
      <c r="Q96" s="19">
        <f t="shared" si="4"/>
        <v>7820460</v>
      </c>
      <c r="R96" s="29">
        <f ca="1">SUM(OFFSET(E96,,,,List!$D$2))</f>
        <v>6621930</v>
      </c>
    </row>
    <row r="97" spans="1:18" x14ac:dyDescent="0.25">
      <c r="A97" t="s">
        <v>20</v>
      </c>
      <c r="B97" s="16" t="s">
        <v>53</v>
      </c>
      <c r="C97" t="s">
        <v>78</v>
      </c>
      <c r="D97" t="s">
        <v>86</v>
      </c>
      <c r="E97" s="19">
        <v>757620</v>
      </c>
      <c r="F97" s="19">
        <v>774180</v>
      </c>
      <c r="G97" s="19">
        <v>405230</v>
      </c>
      <c r="H97" s="19">
        <v>732780</v>
      </c>
      <c r="I97" s="19">
        <v>741060</v>
      </c>
      <c r="J97" s="19">
        <v>792810</v>
      </c>
      <c r="K97" s="19">
        <v>776250</v>
      </c>
      <c r="L97" s="19">
        <v>445200</v>
      </c>
      <c r="M97" s="19">
        <v>416220</v>
      </c>
      <c r="N97" s="19">
        <v>687240</v>
      </c>
      <c r="O97" s="19">
        <v>693450</v>
      </c>
      <c r="P97" s="19">
        <v>728640</v>
      </c>
      <c r="Q97" s="19">
        <f t="shared" si="4"/>
        <v>7950680</v>
      </c>
      <c r="R97" s="29">
        <f ca="1">SUM(OFFSET(E97,,,,List!$D$2))</f>
        <v>6528590</v>
      </c>
    </row>
    <row r="98" spans="1:18" x14ac:dyDescent="0.25">
      <c r="A98" t="s">
        <v>20</v>
      </c>
      <c r="B98" s="16" t="s">
        <v>53</v>
      </c>
      <c r="C98" t="s">
        <v>78</v>
      </c>
      <c r="D98" t="s">
        <v>109</v>
      </c>
      <c r="E98" s="19">
        <v>356039.99999999994</v>
      </c>
      <c r="F98" s="19">
        <v>347760</v>
      </c>
      <c r="G98" s="19">
        <v>335340</v>
      </c>
      <c r="H98" s="19">
        <v>318780</v>
      </c>
      <c r="I98" s="19">
        <v>310500</v>
      </c>
      <c r="J98" s="19">
        <v>281520</v>
      </c>
      <c r="K98" s="19">
        <v>1302220</v>
      </c>
      <c r="L98" s="19">
        <v>306360</v>
      </c>
      <c r="M98" s="19">
        <v>339480</v>
      </c>
      <c r="N98" s="19">
        <v>331200</v>
      </c>
      <c r="O98" s="19">
        <v>347760</v>
      </c>
      <c r="P98" s="19">
        <v>331200</v>
      </c>
      <c r="Q98" s="19">
        <f t="shared" si="4"/>
        <v>4908160</v>
      </c>
      <c r="R98" s="29">
        <f ca="1">SUM(OFFSET(E98,,,,List!$D$2))</f>
        <v>4229200</v>
      </c>
    </row>
    <row r="99" spans="1:18" x14ac:dyDescent="0.25">
      <c r="A99" t="s">
        <v>20</v>
      </c>
      <c r="B99" s="16" t="s">
        <v>53</v>
      </c>
      <c r="C99" t="s">
        <v>78</v>
      </c>
      <c r="D99" t="s">
        <v>110</v>
      </c>
      <c r="E99" s="19">
        <v>476400</v>
      </c>
      <c r="F99" s="19">
        <v>1082610</v>
      </c>
      <c r="G99" s="19">
        <v>611590</v>
      </c>
      <c r="H99" s="19">
        <v>1032930</v>
      </c>
      <c r="I99" s="19">
        <v>1043280</v>
      </c>
      <c r="J99" s="19">
        <v>1148850</v>
      </c>
      <c r="K99" s="19">
        <v>1113660</v>
      </c>
      <c r="L99" s="19">
        <v>1159200.0000000002</v>
      </c>
      <c r="M99" s="19">
        <v>717160</v>
      </c>
      <c r="N99" s="19">
        <v>1095030</v>
      </c>
      <c r="O99" s="19">
        <v>1148850</v>
      </c>
      <c r="P99" s="19">
        <v>1148850</v>
      </c>
      <c r="Q99" s="19">
        <f t="shared" si="4"/>
        <v>11778410</v>
      </c>
      <c r="R99" s="29">
        <f ca="1">SUM(OFFSET(E99,,,,List!$D$2))</f>
        <v>9480710</v>
      </c>
    </row>
    <row r="100" spans="1:18" x14ac:dyDescent="0.25">
      <c r="A100" t="s">
        <v>20</v>
      </c>
      <c r="B100" s="16" t="s">
        <v>53</v>
      </c>
      <c r="C100" t="s">
        <v>78</v>
      </c>
      <c r="D100" t="s">
        <v>111</v>
      </c>
      <c r="E100" s="19">
        <v>987390</v>
      </c>
      <c r="F100" s="19">
        <v>1010160</v>
      </c>
      <c r="G100" s="19">
        <v>1022580</v>
      </c>
      <c r="H100" s="19">
        <v>1084680</v>
      </c>
      <c r="I100" s="19">
        <v>1192320</v>
      </c>
      <c r="J100" s="19">
        <v>1084680</v>
      </c>
      <c r="K100" s="19">
        <v>1041210</v>
      </c>
      <c r="L100" s="19">
        <v>1030860</v>
      </c>
      <c r="M100" s="19">
        <v>1030860</v>
      </c>
      <c r="N100" s="19">
        <v>968760</v>
      </c>
      <c r="O100" s="19">
        <v>1008090</v>
      </c>
      <c r="P100" s="19">
        <v>997740</v>
      </c>
      <c r="Q100" s="19">
        <f t="shared" si="4"/>
        <v>12459330</v>
      </c>
      <c r="R100" s="29">
        <f ca="1">SUM(OFFSET(E100,,,,List!$D$2))</f>
        <v>10453500</v>
      </c>
    </row>
    <row r="101" spans="1:18" x14ac:dyDescent="0.25">
      <c r="A101" t="s">
        <v>20</v>
      </c>
      <c r="B101" s="16" t="s">
        <v>53</v>
      </c>
      <c r="C101" t="s">
        <v>78</v>
      </c>
      <c r="D101" t="s">
        <v>112</v>
      </c>
      <c r="E101" s="19">
        <v>558444.6</v>
      </c>
      <c r="F101" s="19">
        <v>580510.80000000005</v>
      </c>
      <c r="G101" s="19">
        <v>566931.6</v>
      </c>
      <c r="H101" s="19">
        <v>527891.4</v>
      </c>
      <c r="I101" s="19">
        <v>563536.80000000005</v>
      </c>
      <c r="J101" s="19">
        <v>524496.6</v>
      </c>
      <c r="K101" s="19">
        <v>534681</v>
      </c>
      <c r="L101" s="19">
        <v>539773.20000000007</v>
      </c>
      <c r="M101" s="19">
        <v>524496.6</v>
      </c>
      <c r="N101" s="19">
        <v>509220</v>
      </c>
      <c r="O101" s="19">
        <v>493943.4</v>
      </c>
      <c r="P101" s="19">
        <v>488851.20000000001</v>
      </c>
      <c r="Q101" s="19">
        <f t="shared" si="4"/>
        <v>6412777.2000000002</v>
      </c>
      <c r="R101" s="29">
        <f ca="1">SUM(OFFSET(E101,,,,List!$D$2))</f>
        <v>5429982.5999999996</v>
      </c>
    </row>
    <row r="102" spans="1:18" x14ac:dyDescent="0.25">
      <c r="E102" s="19"/>
      <c r="F102" s="19"/>
      <c r="G102" s="19"/>
      <c r="H102" s="19"/>
      <c r="I102" s="19"/>
      <c r="J102" s="19"/>
      <c r="K102" s="19"/>
      <c r="L102" s="19"/>
      <c r="M102" s="19"/>
      <c r="N102" s="19"/>
      <c r="O102" s="19"/>
      <c r="P102" s="19"/>
      <c r="Q102" s="19"/>
      <c r="R102" s="29">
        <f ca="1">SUM(OFFSET(E102,,,,List!$D$2))</f>
        <v>0</v>
      </c>
    </row>
    <row r="103" spans="1:18" x14ac:dyDescent="0.25">
      <c r="A103" t="s">
        <v>19</v>
      </c>
      <c r="B103" s="16" t="s">
        <v>53</v>
      </c>
      <c r="C103" t="s">
        <v>78</v>
      </c>
      <c r="D103" t="s">
        <v>105</v>
      </c>
      <c r="E103" s="19">
        <v>601749</v>
      </c>
      <c r="F103" s="19">
        <v>650911.5</v>
      </c>
      <c r="G103" s="19">
        <v>643045.5</v>
      </c>
      <c r="H103" s="19">
        <v>629280</v>
      </c>
      <c r="I103" s="19">
        <v>580117.5</v>
      </c>
      <c r="J103" s="19">
        <v>591916.5</v>
      </c>
      <c r="K103" s="19">
        <v>544720.5</v>
      </c>
      <c r="L103" s="19">
        <v>511290</v>
      </c>
      <c r="M103" s="19">
        <v>489762</v>
      </c>
      <c r="N103" s="19">
        <v>495413.10000000003</v>
      </c>
      <c r="O103" s="19">
        <v>538738.20000000007</v>
      </c>
      <c r="P103" s="19">
        <v>555691.5</v>
      </c>
      <c r="Q103" s="19">
        <f t="shared" ref="Q103:Q112" si="5">SUM(E103:P103)</f>
        <v>6832635.2999999998</v>
      </c>
      <c r="R103" s="29">
        <f ca="1">SUM(OFFSET(E103,,,,List!$D$2))</f>
        <v>5738205.5999999996</v>
      </c>
    </row>
    <row r="104" spans="1:18" x14ac:dyDescent="0.25">
      <c r="A104" t="s">
        <v>19</v>
      </c>
      <c r="B104" s="16" t="s">
        <v>53</v>
      </c>
      <c r="C104" t="s">
        <v>78</v>
      </c>
      <c r="D104" t="s">
        <v>106</v>
      </c>
      <c r="E104" s="19">
        <v>458194.5</v>
      </c>
      <c r="F104" s="19">
        <v>450328.5</v>
      </c>
      <c r="G104" s="19">
        <v>438529.5</v>
      </c>
      <c r="H104" s="19">
        <v>424764</v>
      </c>
      <c r="I104" s="19">
        <v>442462.5</v>
      </c>
      <c r="J104" s="19">
        <v>420831</v>
      </c>
      <c r="K104" s="19">
        <v>377568</v>
      </c>
      <c r="L104" s="19">
        <v>355936.5</v>
      </c>
      <c r="M104" s="19">
        <v>316461.60000000003</v>
      </c>
      <c r="N104" s="19">
        <v>344717.10000000003</v>
      </c>
      <c r="O104" s="19">
        <v>331531.2</v>
      </c>
      <c r="P104" s="19">
        <v>357903</v>
      </c>
      <c r="Q104" s="19">
        <f t="shared" si="5"/>
        <v>4719227.4000000004</v>
      </c>
      <c r="R104" s="29">
        <f ca="1">SUM(OFFSET(E104,,,,List!$D$2))</f>
        <v>4029793.2</v>
      </c>
    </row>
    <row r="105" spans="1:18" x14ac:dyDescent="0.25">
      <c r="A105" t="s">
        <v>19</v>
      </c>
      <c r="B105" s="16" t="s">
        <v>53</v>
      </c>
      <c r="C105" t="s">
        <v>78</v>
      </c>
      <c r="D105" t="s">
        <v>107</v>
      </c>
      <c r="E105" s="19">
        <v>363802.5</v>
      </c>
      <c r="F105" s="19">
        <v>355936.5</v>
      </c>
      <c r="G105" s="19">
        <v>346104</v>
      </c>
      <c r="H105" s="19">
        <v>363802.5</v>
      </c>
      <c r="I105" s="19">
        <v>385434</v>
      </c>
      <c r="J105" s="19">
        <v>353970</v>
      </c>
      <c r="K105" s="19">
        <v>322506</v>
      </c>
      <c r="L105" s="19">
        <v>312673.5</v>
      </c>
      <c r="M105" s="19">
        <v>314577.90000000002</v>
      </c>
      <c r="N105" s="19">
        <v>346600.8</v>
      </c>
      <c r="O105" s="19">
        <v>339066</v>
      </c>
      <c r="P105" s="19">
        <v>356019.3</v>
      </c>
      <c r="Q105" s="19">
        <f t="shared" si="5"/>
        <v>4160492.9999999995</v>
      </c>
      <c r="R105" s="29">
        <f ca="1">SUM(OFFSET(E105,,,,List!$D$2))</f>
        <v>3465407.6999999997</v>
      </c>
    </row>
    <row r="106" spans="1:18" x14ac:dyDescent="0.25">
      <c r="A106" t="s">
        <v>19</v>
      </c>
      <c r="B106" s="16" t="s">
        <v>53</v>
      </c>
      <c r="C106" t="s">
        <v>78</v>
      </c>
      <c r="D106" t="s">
        <v>108</v>
      </c>
      <c r="E106" s="19">
        <v>635179.5</v>
      </c>
      <c r="F106" s="19">
        <v>660744</v>
      </c>
      <c r="G106" s="19">
        <v>664677</v>
      </c>
      <c r="H106" s="19">
        <v>625347</v>
      </c>
      <c r="I106" s="19">
        <v>643045.5</v>
      </c>
      <c r="J106" s="19">
        <v>676475.99999999988</v>
      </c>
      <c r="K106" s="19">
        <v>715806</v>
      </c>
      <c r="L106" s="19">
        <v>766935</v>
      </c>
      <c r="M106" s="19">
        <v>668713.5</v>
      </c>
      <c r="N106" s="19">
        <v>668713.5</v>
      </c>
      <c r="O106" s="19">
        <v>721457.1</v>
      </c>
      <c r="P106" s="19">
        <v>785502.9</v>
      </c>
      <c r="Q106" s="19">
        <f t="shared" si="5"/>
        <v>8232597</v>
      </c>
      <c r="R106" s="29">
        <f ca="1">SUM(OFFSET(E106,,,,List!$D$2))</f>
        <v>6725637</v>
      </c>
    </row>
    <row r="107" spans="1:18" x14ac:dyDescent="0.25">
      <c r="A107" t="s">
        <v>19</v>
      </c>
      <c r="B107" s="16" t="s">
        <v>53</v>
      </c>
      <c r="C107" t="s">
        <v>78</v>
      </c>
      <c r="D107" t="s">
        <v>87</v>
      </c>
      <c r="E107" s="19">
        <v>749133.00000000012</v>
      </c>
      <c r="F107" s="19">
        <v>778734.00000000023</v>
      </c>
      <c r="G107" s="19">
        <v>760518.00000000012</v>
      </c>
      <c r="H107" s="19">
        <v>708147.00000000012</v>
      </c>
      <c r="I107" s="19">
        <v>755964.00000000012</v>
      </c>
      <c r="J107" s="19">
        <v>703593.00000000012</v>
      </c>
      <c r="K107" s="19">
        <v>717255.00000000012</v>
      </c>
      <c r="L107" s="19">
        <v>599016.6</v>
      </c>
      <c r="M107" s="19">
        <v>582063.30000000005</v>
      </c>
      <c r="N107" s="19">
        <v>565110</v>
      </c>
      <c r="O107" s="19">
        <v>548156.70000000007</v>
      </c>
      <c r="P107" s="19">
        <v>542505.6</v>
      </c>
      <c r="Q107" s="19">
        <f t="shared" si="5"/>
        <v>8010196.2000000002</v>
      </c>
      <c r="R107" s="29">
        <f ca="1">SUM(OFFSET(E107,,,,List!$D$2))</f>
        <v>6919533.9000000004</v>
      </c>
    </row>
    <row r="108" spans="1:18" x14ac:dyDescent="0.25">
      <c r="A108" t="s">
        <v>19</v>
      </c>
      <c r="B108" s="16" t="s">
        <v>53</v>
      </c>
      <c r="C108" t="s">
        <v>78</v>
      </c>
      <c r="D108" t="s">
        <v>86</v>
      </c>
      <c r="E108" s="19">
        <v>719739</v>
      </c>
      <c r="F108" s="19">
        <v>735471</v>
      </c>
      <c r="G108" s="19">
        <v>764968.5</v>
      </c>
      <c r="H108" s="19">
        <v>696141</v>
      </c>
      <c r="I108" s="19">
        <v>704007</v>
      </c>
      <c r="J108" s="19">
        <v>753169.5</v>
      </c>
      <c r="K108" s="19">
        <v>737437.5</v>
      </c>
      <c r="L108" s="19">
        <v>707940</v>
      </c>
      <c r="M108" s="19">
        <v>651760.19999999995</v>
      </c>
      <c r="N108" s="19">
        <v>625388.4</v>
      </c>
      <c r="O108" s="19">
        <v>631039.5</v>
      </c>
      <c r="P108" s="19">
        <v>663062.4</v>
      </c>
      <c r="Q108" s="19">
        <f t="shared" si="5"/>
        <v>8390124</v>
      </c>
      <c r="R108" s="29">
        <f ca="1">SUM(OFFSET(E108,,,,List!$D$2))</f>
        <v>7096022.1000000006</v>
      </c>
    </row>
    <row r="109" spans="1:18" x14ac:dyDescent="0.25">
      <c r="A109" t="s">
        <v>19</v>
      </c>
      <c r="B109" s="16" t="s">
        <v>53</v>
      </c>
      <c r="C109" t="s">
        <v>78</v>
      </c>
      <c r="D109" t="s">
        <v>109</v>
      </c>
      <c r="E109" s="19">
        <v>343620</v>
      </c>
      <c r="F109" s="19">
        <v>310500</v>
      </c>
      <c r="G109" s="19">
        <v>281520</v>
      </c>
      <c r="H109" s="19">
        <v>252540</v>
      </c>
      <c r="I109" s="19">
        <v>227700</v>
      </c>
      <c r="J109" s="19">
        <v>202860</v>
      </c>
      <c r="K109" s="19">
        <v>182160</v>
      </c>
      <c r="L109" s="19">
        <v>165600</v>
      </c>
      <c r="M109" s="19">
        <v>149040</v>
      </c>
      <c r="N109" s="19">
        <v>132480</v>
      </c>
      <c r="O109" s="19">
        <v>120060</v>
      </c>
      <c r="P109" s="19">
        <v>107640</v>
      </c>
      <c r="Q109" s="19">
        <f t="shared" si="5"/>
        <v>2475720</v>
      </c>
      <c r="R109" s="29">
        <f ca="1">SUM(OFFSET(E109,,,,List!$D$2))</f>
        <v>2248020</v>
      </c>
    </row>
    <row r="110" spans="1:18" x14ac:dyDescent="0.25">
      <c r="A110" t="s">
        <v>19</v>
      </c>
      <c r="B110" s="16" t="s">
        <v>53</v>
      </c>
      <c r="C110" t="s">
        <v>78</v>
      </c>
      <c r="D110" t="s">
        <v>110</v>
      </c>
      <c r="E110" s="19">
        <v>1184040</v>
      </c>
      <c r="F110" s="19">
        <v>1190871</v>
      </c>
      <c r="G110" s="19">
        <v>1222749</v>
      </c>
      <c r="H110" s="19">
        <v>1136223</v>
      </c>
      <c r="I110" s="19">
        <v>1147608</v>
      </c>
      <c r="J110" s="19">
        <v>1207441.3500000001</v>
      </c>
      <c r="K110" s="19">
        <v>1170456.6599999999</v>
      </c>
      <c r="L110" s="19">
        <v>1218319.2000000002</v>
      </c>
      <c r="M110" s="19">
        <v>1279235.1599999999</v>
      </c>
      <c r="N110" s="19">
        <v>1150876.53</v>
      </c>
      <c r="O110" s="19">
        <v>1207441.3500000001</v>
      </c>
      <c r="P110" s="19">
        <v>1207441.3500000001</v>
      </c>
      <c r="Q110" s="19">
        <f t="shared" si="5"/>
        <v>14322702.6</v>
      </c>
      <c r="R110" s="29">
        <f ca="1">SUM(OFFSET(E110,,,,List!$D$2))</f>
        <v>11907819.9</v>
      </c>
    </row>
    <row r="111" spans="1:18" x14ac:dyDescent="0.25">
      <c r="A111" t="s">
        <v>19</v>
      </c>
      <c r="B111" s="16" t="s">
        <v>53</v>
      </c>
      <c r="C111" t="s">
        <v>78</v>
      </c>
      <c r="D111" t="s">
        <v>111</v>
      </c>
      <c r="E111" s="19">
        <v>938020.5</v>
      </c>
      <c r="F111" s="19">
        <v>959652</v>
      </c>
      <c r="G111" s="19">
        <v>971451</v>
      </c>
      <c r="H111" s="19">
        <v>1030446</v>
      </c>
      <c r="I111" s="19">
        <v>1132704</v>
      </c>
      <c r="J111" s="19">
        <v>1030446</v>
      </c>
      <c r="K111" s="19">
        <v>989149.5</v>
      </c>
      <c r="L111" s="19">
        <v>979317</v>
      </c>
      <c r="M111" s="19">
        <v>938082.6</v>
      </c>
      <c r="N111" s="19">
        <v>881571.6</v>
      </c>
      <c r="O111" s="19">
        <v>917361.9</v>
      </c>
      <c r="P111" s="19">
        <v>907943.4</v>
      </c>
      <c r="Q111" s="19">
        <f t="shared" si="5"/>
        <v>11676145.5</v>
      </c>
      <c r="R111" s="29">
        <f ca="1">SUM(OFFSET(E111,,,,List!$D$2))</f>
        <v>9850840.1999999993</v>
      </c>
    </row>
    <row r="112" spans="1:18" x14ac:dyDescent="0.25">
      <c r="A112" t="s">
        <v>19</v>
      </c>
      <c r="B112" s="16" t="s">
        <v>53</v>
      </c>
      <c r="C112" t="s">
        <v>78</v>
      </c>
      <c r="D112" t="s">
        <v>112</v>
      </c>
      <c r="E112" s="19">
        <v>614289.06000000006</v>
      </c>
      <c r="F112" s="19">
        <v>638561.88000000024</v>
      </c>
      <c r="G112" s="19">
        <v>623624.76</v>
      </c>
      <c r="H112" s="19">
        <v>580680.54000000015</v>
      </c>
      <c r="I112" s="19">
        <v>619890.4800000001</v>
      </c>
      <c r="J112" s="19">
        <v>576946.26</v>
      </c>
      <c r="K112" s="19">
        <v>588149.1</v>
      </c>
      <c r="L112" s="19">
        <v>491193.61199999996</v>
      </c>
      <c r="M112" s="19">
        <v>477291.90599999996</v>
      </c>
      <c r="N112" s="19">
        <v>463390.19999999995</v>
      </c>
      <c r="O112" s="19">
        <v>449488.49400000001</v>
      </c>
      <c r="P112" s="19">
        <v>444854.59199999995</v>
      </c>
      <c r="Q112" s="19">
        <f t="shared" si="5"/>
        <v>6568360.8839999996</v>
      </c>
      <c r="R112" s="29">
        <f ca="1">SUM(OFFSET(E112,,,,List!$D$2))</f>
        <v>5674017.7979999995</v>
      </c>
    </row>
    <row r="113" spans="1:18" x14ac:dyDescent="0.25">
      <c r="E113" s="19"/>
      <c r="F113" s="19"/>
      <c r="G113" s="19"/>
      <c r="H113" s="19"/>
      <c r="I113" s="19"/>
      <c r="J113" s="19"/>
      <c r="K113" s="19"/>
      <c r="L113" s="19"/>
      <c r="M113" s="19"/>
      <c r="N113" s="19"/>
      <c r="O113" s="19"/>
      <c r="P113" s="19"/>
      <c r="Q113" s="19"/>
      <c r="R113" s="29">
        <f ca="1">SUM(OFFSET(E113,,,,List!$D$2))</f>
        <v>0</v>
      </c>
    </row>
    <row r="114" spans="1:18" x14ac:dyDescent="0.25">
      <c r="A114" t="s">
        <v>20</v>
      </c>
      <c r="B114" s="16" t="s">
        <v>53</v>
      </c>
      <c r="C114" t="s">
        <v>103</v>
      </c>
      <c r="D114" t="s">
        <v>81</v>
      </c>
      <c r="E114" s="19">
        <v>639754.20000000007</v>
      </c>
      <c r="F114" s="19">
        <v>692021.70000000007</v>
      </c>
      <c r="G114" s="19">
        <v>683658.9</v>
      </c>
      <c r="H114" s="19">
        <v>669024</v>
      </c>
      <c r="I114" s="19">
        <v>671715.00000000012</v>
      </c>
      <c r="J114" s="19">
        <v>685377.00000000012</v>
      </c>
      <c r="K114" s="19">
        <v>630729</v>
      </c>
      <c r="L114" s="19">
        <v>592020</v>
      </c>
      <c r="M114" s="19">
        <v>592020</v>
      </c>
      <c r="N114" s="19">
        <v>598851</v>
      </c>
      <c r="O114" s="19">
        <v>651222.00000000012</v>
      </c>
      <c r="P114" s="19">
        <v>671715.00000000012</v>
      </c>
      <c r="Q114" s="19">
        <f t="shared" ref="Q114:Q123" si="6">SUM(E114:P114)</f>
        <v>7778107.8000000007</v>
      </c>
      <c r="R114" s="29">
        <f ca="1">SUM(OFFSET(E114,,,,List!$D$2))</f>
        <v>6455170.8000000007</v>
      </c>
    </row>
    <row r="115" spans="1:18" x14ac:dyDescent="0.25">
      <c r="A115" t="s">
        <v>20</v>
      </c>
      <c r="B115" s="16" t="s">
        <v>53</v>
      </c>
      <c r="C115" t="s">
        <v>103</v>
      </c>
      <c r="D115" t="s">
        <v>82</v>
      </c>
      <c r="E115" s="19">
        <v>530541</v>
      </c>
      <c r="F115" s="19">
        <v>521433</v>
      </c>
      <c r="G115" s="19">
        <v>507771</v>
      </c>
      <c r="H115" s="19">
        <v>491832</v>
      </c>
      <c r="I115" s="19">
        <v>512325</v>
      </c>
      <c r="J115" s="19">
        <v>487278</v>
      </c>
      <c r="K115" s="19">
        <v>437184.00000000006</v>
      </c>
      <c r="L115" s="19">
        <v>412137.00000000006</v>
      </c>
      <c r="M115" s="19">
        <v>382536.00000000006</v>
      </c>
      <c r="N115" s="19">
        <v>416691.00000000006</v>
      </c>
      <c r="O115" s="19">
        <v>400752.00000000006</v>
      </c>
      <c r="P115" s="19">
        <v>432630.00000000006</v>
      </c>
      <c r="Q115" s="19">
        <f t="shared" si="6"/>
        <v>5533110</v>
      </c>
      <c r="R115" s="29">
        <f ca="1">SUM(OFFSET(E115,,,,List!$D$2))</f>
        <v>4699728</v>
      </c>
    </row>
    <row r="116" spans="1:18" x14ac:dyDescent="0.25">
      <c r="A116" t="s">
        <v>20</v>
      </c>
      <c r="B116" s="16" t="s">
        <v>53</v>
      </c>
      <c r="C116" t="s">
        <v>103</v>
      </c>
      <c r="D116" t="s">
        <v>113</v>
      </c>
      <c r="E116" s="19">
        <v>421245.00000000006</v>
      </c>
      <c r="F116" s="19">
        <v>412137.00000000006</v>
      </c>
      <c r="G116" s="19">
        <v>400752.00000000006</v>
      </c>
      <c r="H116" s="19">
        <v>421245.00000000006</v>
      </c>
      <c r="I116" s="19">
        <v>446292.00000000006</v>
      </c>
      <c r="J116" s="19">
        <v>409860.00000000006</v>
      </c>
      <c r="K116" s="19">
        <v>373428.00000000006</v>
      </c>
      <c r="L116" s="19">
        <v>362043.00000000006</v>
      </c>
      <c r="M116" s="19">
        <v>380259.00000000006</v>
      </c>
      <c r="N116" s="19">
        <v>418968.00000000006</v>
      </c>
      <c r="O116" s="19">
        <v>409860.00000000006</v>
      </c>
      <c r="P116" s="19">
        <v>430353.00000000006</v>
      </c>
      <c r="Q116" s="19">
        <f t="shared" si="6"/>
        <v>4886442.0000000009</v>
      </c>
      <c r="R116" s="29">
        <f ca="1">SUM(OFFSET(E116,,,,List!$D$2))</f>
        <v>4046229.0000000005</v>
      </c>
    </row>
    <row r="117" spans="1:18" x14ac:dyDescent="0.25">
      <c r="A117" t="s">
        <v>20</v>
      </c>
      <c r="B117" s="16" t="s">
        <v>53</v>
      </c>
      <c r="C117" t="s">
        <v>103</v>
      </c>
      <c r="D117" t="s">
        <v>114</v>
      </c>
      <c r="E117" s="19">
        <v>1675296.1</v>
      </c>
      <c r="F117" s="19">
        <v>402475.2</v>
      </c>
      <c r="G117" s="19">
        <v>706656.6</v>
      </c>
      <c r="H117" s="19">
        <v>664842.6</v>
      </c>
      <c r="I117" s="19">
        <v>683658.9</v>
      </c>
      <c r="J117" s="19">
        <v>719200.79999999993</v>
      </c>
      <c r="K117" s="19">
        <v>761014.8</v>
      </c>
      <c r="L117" s="19">
        <v>815373</v>
      </c>
      <c r="M117" s="19">
        <v>742198.5</v>
      </c>
      <c r="N117" s="19">
        <v>742198.5</v>
      </c>
      <c r="O117" s="19">
        <v>800738.1</v>
      </c>
      <c r="P117" s="19">
        <v>871821.9</v>
      </c>
      <c r="Q117" s="19">
        <f t="shared" si="6"/>
        <v>9585475</v>
      </c>
      <c r="R117" s="29">
        <f ca="1">SUM(OFFSET(E117,,,,List!$D$2))</f>
        <v>7912915</v>
      </c>
    </row>
    <row r="118" spans="1:18" x14ac:dyDescent="0.25">
      <c r="A118" t="s">
        <v>20</v>
      </c>
      <c r="B118" s="16" t="s">
        <v>53</v>
      </c>
      <c r="C118" t="s">
        <v>103</v>
      </c>
      <c r="D118" t="s">
        <v>115</v>
      </c>
      <c r="E118" s="19">
        <v>892149.3</v>
      </c>
      <c r="F118" s="19">
        <v>627401.4</v>
      </c>
      <c r="G118" s="19">
        <v>905707.8</v>
      </c>
      <c r="H118" s="19">
        <v>843338.70000000007</v>
      </c>
      <c r="I118" s="19">
        <v>236065</v>
      </c>
      <c r="J118" s="19">
        <v>267555</v>
      </c>
      <c r="K118" s="19">
        <v>788980.5</v>
      </c>
      <c r="L118" s="19">
        <v>1796494.6</v>
      </c>
      <c r="M118" s="19">
        <v>773952.3</v>
      </c>
      <c r="N118" s="19">
        <v>751410</v>
      </c>
      <c r="O118" s="19">
        <v>728867.70000000007</v>
      </c>
      <c r="P118" s="19">
        <v>721353.6</v>
      </c>
      <c r="Q118" s="19">
        <f t="shared" si="6"/>
        <v>9333275.9000000004</v>
      </c>
      <c r="R118" s="29">
        <f ca="1">SUM(OFFSET(E118,,,,List!$D$2))</f>
        <v>7883054.6000000006</v>
      </c>
    </row>
    <row r="119" spans="1:18" x14ac:dyDescent="0.25">
      <c r="A119" t="s">
        <v>20</v>
      </c>
      <c r="B119" s="16" t="s">
        <v>53</v>
      </c>
      <c r="C119" t="s">
        <v>103</v>
      </c>
      <c r="D119" t="s">
        <v>116</v>
      </c>
      <c r="E119" s="19">
        <v>765196.20000000007</v>
      </c>
      <c r="F119" s="19">
        <v>781921.8</v>
      </c>
      <c r="G119" s="19">
        <v>813282.3</v>
      </c>
      <c r="H119" s="19">
        <v>740107.8</v>
      </c>
      <c r="I119" s="19">
        <v>748470.6</v>
      </c>
      <c r="J119" s="19">
        <v>800738.1</v>
      </c>
      <c r="K119" s="19">
        <v>784012.5</v>
      </c>
      <c r="L119" s="19">
        <v>752652</v>
      </c>
      <c r="M119" s="19">
        <v>723382.2</v>
      </c>
      <c r="N119" s="19">
        <v>694112.4</v>
      </c>
      <c r="O119" s="19">
        <v>700384.5</v>
      </c>
      <c r="P119" s="19">
        <v>735926.4</v>
      </c>
      <c r="Q119" s="19">
        <f t="shared" si="6"/>
        <v>9040186.8000000007</v>
      </c>
      <c r="R119" s="29">
        <f ca="1">SUM(OFFSET(E119,,,,List!$D$2))</f>
        <v>7603875.9000000004</v>
      </c>
    </row>
    <row r="120" spans="1:18" x14ac:dyDescent="0.25">
      <c r="A120" t="s">
        <v>20</v>
      </c>
      <c r="B120" s="16" t="s">
        <v>53</v>
      </c>
      <c r="C120" t="s">
        <v>103</v>
      </c>
      <c r="D120" t="s">
        <v>117</v>
      </c>
      <c r="E120" s="19">
        <v>359600.39999999997</v>
      </c>
      <c r="F120" s="19">
        <v>351237.60000000003</v>
      </c>
      <c r="G120" s="19">
        <v>338693.4</v>
      </c>
      <c r="H120" s="19">
        <v>321967.8</v>
      </c>
      <c r="I120" s="19">
        <v>313605</v>
      </c>
      <c r="J120" s="19">
        <v>284335.2</v>
      </c>
      <c r="K120" s="19">
        <v>305242.2</v>
      </c>
      <c r="L120" s="19">
        <v>309423.60000000003</v>
      </c>
      <c r="M120" s="19">
        <v>342874.8</v>
      </c>
      <c r="N120" s="19">
        <v>334512</v>
      </c>
      <c r="O120" s="19">
        <v>351237.60000000003</v>
      </c>
      <c r="P120" s="19">
        <v>334512</v>
      </c>
      <c r="Q120" s="19">
        <f t="shared" si="6"/>
        <v>3947241.6</v>
      </c>
      <c r="R120" s="29">
        <f ca="1">SUM(OFFSET(E120,,,,List!$D$2))</f>
        <v>3261492</v>
      </c>
    </row>
    <row r="121" spans="1:18" x14ac:dyDescent="0.25">
      <c r="A121" t="s">
        <v>20</v>
      </c>
      <c r="B121" s="16" t="s">
        <v>53</v>
      </c>
      <c r="C121" t="s">
        <v>103</v>
      </c>
      <c r="D121" t="s">
        <v>118</v>
      </c>
      <c r="E121" s="19">
        <v>1087164</v>
      </c>
      <c r="F121" s="19">
        <v>1093436.1000000001</v>
      </c>
      <c r="G121" s="19">
        <v>1122705.9000000001</v>
      </c>
      <c r="H121" s="19">
        <v>1043259.3</v>
      </c>
      <c r="I121" s="19">
        <v>300345</v>
      </c>
      <c r="J121" s="19">
        <v>1160338.5</v>
      </c>
      <c r="K121" s="19">
        <v>1124796.6000000001</v>
      </c>
      <c r="L121" s="19">
        <v>1170792.0000000002</v>
      </c>
      <c r="M121" s="19">
        <v>1229331.6000000001</v>
      </c>
      <c r="N121" s="19">
        <v>1105980.3</v>
      </c>
      <c r="O121" s="19">
        <v>1160338.5</v>
      </c>
      <c r="P121" s="19">
        <v>1160338.5</v>
      </c>
      <c r="Q121" s="19">
        <f t="shared" si="6"/>
        <v>12758826.300000001</v>
      </c>
      <c r="R121" s="29">
        <f ca="1">SUM(OFFSET(E121,,,,List!$D$2))</f>
        <v>10438149.300000001</v>
      </c>
    </row>
    <row r="122" spans="1:18" x14ac:dyDescent="0.25">
      <c r="A122" t="s">
        <v>20</v>
      </c>
      <c r="B122" s="16" t="s">
        <v>53</v>
      </c>
      <c r="C122" t="s">
        <v>103</v>
      </c>
      <c r="D122" t="s">
        <v>119</v>
      </c>
      <c r="E122" s="19">
        <v>997263.9</v>
      </c>
      <c r="F122" s="19">
        <v>1020261.6</v>
      </c>
      <c r="G122" s="19">
        <v>1032805.8</v>
      </c>
      <c r="H122" s="19">
        <v>1095526.8</v>
      </c>
      <c r="I122" s="19">
        <v>1204243.2</v>
      </c>
      <c r="J122" s="19">
        <v>1095526.8</v>
      </c>
      <c r="K122" s="19">
        <v>1259864.1000000001</v>
      </c>
      <c r="L122" s="19">
        <v>1247340.6000000001</v>
      </c>
      <c r="M122" s="19">
        <v>1247340.6000000001</v>
      </c>
      <c r="N122" s="19">
        <v>1172199.6000000001</v>
      </c>
      <c r="O122" s="19">
        <v>1219788.9000000001</v>
      </c>
      <c r="P122" s="19">
        <v>1207265.4000000001</v>
      </c>
      <c r="Q122" s="19">
        <f t="shared" si="6"/>
        <v>13799427.299999999</v>
      </c>
      <c r="R122" s="29">
        <f ca="1">SUM(OFFSET(E122,,,,List!$D$2))</f>
        <v>11372372.999999998</v>
      </c>
    </row>
    <row r="123" spans="1:18" x14ac:dyDescent="0.25">
      <c r="A123" t="s">
        <v>20</v>
      </c>
      <c r="B123" s="16" t="s">
        <v>53</v>
      </c>
      <c r="C123" t="s">
        <v>103</v>
      </c>
      <c r="D123" t="s">
        <v>120</v>
      </c>
      <c r="E123" s="19">
        <v>564029.04600000009</v>
      </c>
      <c r="F123" s="19">
        <v>586315.90800000005</v>
      </c>
      <c r="G123" s="19">
        <v>572600.91599999997</v>
      </c>
      <c r="H123" s="19">
        <v>533170.31400000001</v>
      </c>
      <c r="I123" s="19">
        <v>569172.16800000006</v>
      </c>
      <c r="J123" s="19">
        <v>529741.56599999999</v>
      </c>
      <c r="K123" s="19">
        <v>540027.81000000006</v>
      </c>
      <c r="L123" s="19">
        <v>545170.93200000003</v>
      </c>
      <c r="M123" s="19">
        <v>529741.56599999999</v>
      </c>
      <c r="N123" s="19">
        <v>514312.2</v>
      </c>
      <c r="O123" s="19">
        <v>498882.83400000003</v>
      </c>
      <c r="P123" s="19">
        <v>493739.71200000006</v>
      </c>
      <c r="Q123" s="19">
        <f t="shared" si="6"/>
        <v>6476904.9720000001</v>
      </c>
      <c r="R123" s="29">
        <f ca="1">SUM(OFFSET(E123,,,,List!$D$2))</f>
        <v>5484282.426</v>
      </c>
    </row>
    <row r="124" spans="1:18" x14ac:dyDescent="0.25">
      <c r="E124" s="19"/>
      <c r="F124" s="19"/>
      <c r="G124" s="19"/>
      <c r="H124" s="19"/>
      <c r="I124" s="19"/>
      <c r="J124" s="19"/>
      <c r="K124" s="19"/>
      <c r="L124" s="19"/>
      <c r="M124" s="19"/>
      <c r="N124" s="19"/>
      <c r="O124" s="19"/>
      <c r="P124" s="19"/>
      <c r="Q124" s="19"/>
      <c r="R124" s="29"/>
    </row>
    <row r="125" spans="1:18" x14ac:dyDescent="0.25">
      <c r="A125" t="s">
        <v>19</v>
      </c>
      <c r="B125" s="16" t="s">
        <v>53</v>
      </c>
      <c r="C125" t="s">
        <v>103</v>
      </c>
      <c r="D125" t="s">
        <v>81</v>
      </c>
      <c r="E125" s="19">
        <v>607766.49</v>
      </c>
      <c r="F125" s="19">
        <v>657420.61499999999</v>
      </c>
      <c r="G125" s="19">
        <v>649475.95499999996</v>
      </c>
      <c r="H125" s="19">
        <v>635572.80000000005</v>
      </c>
      <c r="I125" s="19">
        <v>638129.25000000012</v>
      </c>
      <c r="J125" s="19">
        <v>651108.15000000014</v>
      </c>
      <c r="K125" s="19">
        <v>599192.55000000005</v>
      </c>
      <c r="L125" s="19">
        <v>562419</v>
      </c>
      <c r="M125" s="19">
        <v>538738.20000000007</v>
      </c>
      <c r="N125" s="19">
        <v>544954.41</v>
      </c>
      <c r="O125" s="19">
        <v>592612.02000000014</v>
      </c>
      <c r="P125" s="19">
        <v>611260.65000000014</v>
      </c>
      <c r="Q125" s="19"/>
      <c r="R125" s="29"/>
    </row>
    <row r="126" spans="1:18" x14ac:dyDescent="0.25">
      <c r="A126" t="s">
        <v>19</v>
      </c>
      <c r="B126" s="16" t="s">
        <v>53</v>
      </c>
      <c r="C126" t="s">
        <v>103</v>
      </c>
      <c r="D126" t="s">
        <v>82</v>
      </c>
      <c r="E126" s="19">
        <v>504013.95</v>
      </c>
      <c r="F126" s="19">
        <v>495361.35000000003</v>
      </c>
      <c r="G126" s="19">
        <v>482382.45</v>
      </c>
      <c r="H126" s="19">
        <v>467240.4</v>
      </c>
      <c r="I126" s="19">
        <v>486708.75</v>
      </c>
      <c r="J126" s="19">
        <v>462914.10000000003</v>
      </c>
      <c r="K126" s="19">
        <v>415324.80000000005</v>
      </c>
      <c r="L126" s="19">
        <v>391530.15000000008</v>
      </c>
      <c r="M126" s="19">
        <v>348107.76000000007</v>
      </c>
      <c r="N126" s="19">
        <v>379188.81000000006</v>
      </c>
      <c r="O126" s="19">
        <v>364684.32000000007</v>
      </c>
      <c r="P126" s="19">
        <v>393693.30000000005</v>
      </c>
      <c r="Q126" s="19">
        <f t="shared" ref="Q126:Q144" si="7">SUM(E126:P126)</f>
        <v>5191150.1399999997</v>
      </c>
      <c r="R126" s="29">
        <f ca="1">SUM(OFFSET(E126,,,,List!$D$2))</f>
        <v>4432772.5199999996</v>
      </c>
    </row>
    <row r="127" spans="1:18" x14ac:dyDescent="0.25">
      <c r="A127" t="s">
        <v>19</v>
      </c>
      <c r="B127" s="16" t="s">
        <v>53</v>
      </c>
      <c r="C127" t="s">
        <v>103</v>
      </c>
      <c r="D127" t="s">
        <v>113</v>
      </c>
      <c r="E127" s="19">
        <v>436562.99999999994</v>
      </c>
      <c r="F127" s="19">
        <v>380259.00000000006</v>
      </c>
      <c r="G127" s="19">
        <v>341550.00000000006</v>
      </c>
      <c r="H127" s="19">
        <v>307395</v>
      </c>
      <c r="I127" s="19">
        <v>278021.7</v>
      </c>
      <c r="J127" s="19">
        <v>248193</v>
      </c>
      <c r="K127" s="19">
        <v>223146.00000000003</v>
      </c>
      <c r="L127" s="19">
        <v>200376.00000000003</v>
      </c>
      <c r="M127" s="19">
        <v>182160.00000000003</v>
      </c>
      <c r="N127" s="19">
        <v>163944.00000000003</v>
      </c>
      <c r="O127" s="19">
        <v>148005</v>
      </c>
      <c r="P127" s="19">
        <v>132066</v>
      </c>
      <c r="Q127" s="19">
        <f t="shared" si="7"/>
        <v>3041678.7</v>
      </c>
      <c r="R127" s="29">
        <f ca="1">SUM(OFFSET(E127,,,,List!$D$2))</f>
        <v>2761607.7</v>
      </c>
    </row>
    <row r="128" spans="1:18" x14ac:dyDescent="0.25">
      <c r="A128" t="s">
        <v>19</v>
      </c>
      <c r="B128" s="16" t="s">
        <v>53</v>
      </c>
      <c r="C128" t="s">
        <v>103</v>
      </c>
      <c r="D128" t="s">
        <v>114</v>
      </c>
      <c r="E128" s="19">
        <v>641844.9</v>
      </c>
      <c r="F128" s="19">
        <v>641844.9</v>
      </c>
      <c r="G128" s="19">
        <v>641844.9</v>
      </c>
      <c r="H128" s="19">
        <v>578295.9</v>
      </c>
      <c r="I128" s="19">
        <v>641844.9</v>
      </c>
      <c r="J128" s="19">
        <v>641844.9</v>
      </c>
      <c r="K128" s="19">
        <v>578295.9</v>
      </c>
      <c r="L128" s="19">
        <v>705393.90000000014</v>
      </c>
      <c r="M128" s="19">
        <v>641844.9</v>
      </c>
      <c r="N128" s="19">
        <v>724458.59999999986</v>
      </c>
      <c r="O128" s="19">
        <v>641844.9</v>
      </c>
      <c r="P128" s="19">
        <v>578295.9</v>
      </c>
      <c r="Q128" s="19">
        <f t="shared" si="7"/>
        <v>7657654.5000000009</v>
      </c>
      <c r="R128" s="29">
        <f ca="1">SUM(OFFSET(E128,,,,List!$D$2))</f>
        <v>6437513.7000000002</v>
      </c>
    </row>
    <row r="129" spans="1:19" x14ac:dyDescent="0.25">
      <c r="A129" t="s">
        <v>19</v>
      </c>
      <c r="B129" s="16" t="s">
        <v>53</v>
      </c>
      <c r="C129" t="s">
        <v>103</v>
      </c>
      <c r="D129" t="s">
        <v>115</v>
      </c>
      <c r="E129" s="19">
        <v>981364.23000000021</v>
      </c>
      <c r="F129" s="19">
        <v>887756.76000000013</v>
      </c>
      <c r="G129" s="19">
        <v>996278.58000000019</v>
      </c>
      <c r="H129" s="19">
        <v>927672.57000000018</v>
      </c>
      <c r="I129" s="19">
        <v>990312.84000000008</v>
      </c>
      <c r="J129" s="19">
        <v>921706.83000000019</v>
      </c>
      <c r="K129" s="19">
        <v>867878.55000000016</v>
      </c>
      <c r="L129" s="19">
        <v>724810.08599999989</v>
      </c>
      <c r="M129" s="19">
        <v>704296.59299999999</v>
      </c>
      <c r="N129" s="19">
        <v>683783.1</v>
      </c>
      <c r="O129" s="19">
        <v>663269.60699999996</v>
      </c>
      <c r="P129" s="19">
        <v>656431.77600000007</v>
      </c>
      <c r="Q129" s="19">
        <f t="shared" si="7"/>
        <v>10005561.522000002</v>
      </c>
      <c r="R129" s="29">
        <f ca="1">SUM(OFFSET(E129,,,,List!$D$2))</f>
        <v>8685860.1390000004</v>
      </c>
    </row>
    <row r="130" spans="1:19" x14ac:dyDescent="0.25">
      <c r="A130" t="s">
        <v>19</v>
      </c>
      <c r="B130" s="16" t="s">
        <v>53</v>
      </c>
      <c r="C130" t="s">
        <v>103</v>
      </c>
      <c r="D130" t="s">
        <v>116</v>
      </c>
      <c r="E130" s="19">
        <v>834189.3</v>
      </c>
      <c r="F130" s="19">
        <v>850914.89999999991</v>
      </c>
      <c r="G130" s="19">
        <v>867640.5</v>
      </c>
      <c r="H130" s="19">
        <v>884366.1</v>
      </c>
      <c r="I130" s="19">
        <v>903182.4</v>
      </c>
      <c r="J130" s="19">
        <v>919908</v>
      </c>
      <c r="K130" s="19">
        <v>845781.3</v>
      </c>
      <c r="L130" s="19">
        <v>957540.6</v>
      </c>
      <c r="M130" s="19">
        <v>862734.6</v>
      </c>
      <c r="N130" s="19">
        <v>957540.6</v>
      </c>
      <c r="O130" s="19">
        <v>957540.6</v>
      </c>
      <c r="P130" s="19">
        <v>957540.6</v>
      </c>
      <c r="Q130" s="19">
        <f t="shared" si="7"/>
        <v>10798879.499999998</v>
      </c>
      <c r="R130" s="29">
        <f ca="1">SUM(OFFSET(E130,,,,List!$D$2))</f>
        <v>8883798.2999999989</v>
      </c>
    </row>
    <row r="131" spans="1:19" x14ac:dyDescent="0.25">
      <c r="A131" t="s">
        <v>19</v>
      </c>
      <c r="B131" s="16" t="s">
        <v>53</v>
      </c>
      <c r="C131" t="s">
        <v>103</v>
      </c>
      <c r="D131" t="s">
        <v>117</v>
      </c>
      <c r="E131" s="19">
        <v>312694.2</v>
      </c>
      <c r="F131" s="19">
        <v>344655.00000000006</v>
      </c>
      <c r="G131" s="19">
        <v>312487.20000000007</v>
      </c>
      <c r="H131" s="19">
        <v>229811.4</v>
      </c>
      <c r="I131" s="19">
        <v>252747</v>
      </c>
      <c r="J131" s="19">
        <v>225174.60000000003</v>
      </c>
      <c r="K131" s="19">
        <v>183981.6</v>
      </c>
      <c r="L131" s="19">
        <v>167256</v>
      </c>
      <c r="M131" s="19">
        <v>150530.4</v>
      </c>
      <c r="N131" s="19">
        <v>120556.8</v>
      </c>
      <c r="O131" s="19">
        <v>121260.6</v>
      </c>
      <c r="P131" s="19">
        <v>119480.40000000001</v>
      </c>
      <c r="Q131" s="19">
        <f t="shared" si="7"/>
        <v>2540635.2000000002</v>
      </c>
      <c r="R131" s="29">
        <f ca="1">SUM(OFFSET(E131,,,,List!$D$2))</f>
        <v>2299894.2000000002</v>
      </c>
      <c r="S131" s="29"/>
    </row>
    <row r="132" spans="1:19" x14ac:dyDescent="0.25">
      <c r="A132" t="s">
        <v>19</v>
      </c>
      <c r="B132" s="16" t="s">
        <v>53</v>
      </c>
      <c r="C132" t="s">
        <v>103</v>
      </c>
      <c r="D132" t="s">
        <v>118</v>
      </c>
      <c r="E132" s="19">
        <v>1195880.4000000001</v>
      </c>
      <c r="F132" s="19">
        <v>1202779.71</v>
      </c>
      <c r="G132" s="19">
        <v>1234976.4900000002</v>
      </c>
      <c r="H132" s="19">
        <v>1147585.23</v>
      </c>
      <c r="I132" s="19">
        <v>1159084.08</v>
      </c>
      <c r="J132" s="19">
        <v>1219515.7634999999</v>
      </c>
      <c r="K132" s="19">
        <v>1182161.2265999999</v>
      </c>
      <c r="L132" s="19">
        <v>1230502.3920000005</v>
      </c>
      <c r="M132" s="19">
        <v>1292027.5115999999</v>
      </c>
      <c r="N132" s="19">
        <v>1162385.2952999999</v>
      </c>
      <c r="O132" s="19">
        <v>1219515.7634999999</v>
      </c>
      <c r="P132" s="19">
        <v>1219515.7634999999</v>
      </c>
      <c r="Q132" s="19">
        <f t="shared" si="7"/>
        <v>14465929.625999998</v>
      </c>
      <c r="R132" s="29">
        <f ca="1">SUM(OFFSET(E132,,,,List!$D$2))</f>
        <v>12026898.098999999</v>
      </c>
      <c r="S132" s="29"/>
    </row>
    <row r="133" spans="1:19" x14ac:dyDescent="0.25">
      <c r="A133" t="s">
        <v>19</v>
      </c>
      <c r="B133" s="16" t="s">
        <v>53</v>
      </c>
      <c r="C133" t="s">
        <v>103</v>
      </c>
      <c r="D133" t="s">
        <v>119</v>
      </c>
      <c r="E133" s="19">
        <v>1026533.7000000001</v>
      </c>
      <c r="F133" s="19">
        <v>1026533.7000000001</v>
      </c>
      <c r="G133" s="19">
        <v>1026533.7000000001</v>
      </c>
      <c r="H133" s="19">
        <v>1026533.7000000001</v>
      </c>
      <c r="I133" s="19">
        <v>1026533.7000000001</v>
      </c>
      <c r="J133" s="19">
        <v>924896.70000000007</v>
      </c>
      <c r="K133" s="19">
        <v>1158661.8</v>
      </c>
      <c r="L133" s="19">
        <v>1128170.7</v>
      </c>
      <c r="M133" s="19">
        <v>1229807.7</v>
      </c>
      <c r="N133" s="19">
        <v>1229807.7</v>
      </c>
      <c r="O133" s="19">
        <v>924896.70000000007</v>
      </c>
      <c r="P133" s="19">
        <v>1128170.7</v>
      </c>
      <c r="Q133" s="19">
        <f t="shared" si="7"/>
        <v>12857080.499999998</v>
      </c>
      <c r="R133" s="29">
        <f ca="1">SUM(OFFSET(E133,,,,List!$D$2))</f>
        <v>10804013.1</v>
      </c>
      <c r="S133" s="29"/>
    </row>
    <row r="134" spans="1:19" x14ac:dyDescent="0.25">
      <c r="A134" t="s">
        <v>19</v>
      </c>
      <c r="B134" s="16" t="s">
        <v>53</v>
      </c>
      <c r="C134" t="s">
        <v>103</v>
      </c>
      <c r="D134" t="s">
        <v>120</v>
      </c>
      <c r="E134" s="19">
        <v>573667.38</v>
      </c>
      <c r="F134" s="19">
        <v>585280.07999999996</v>
      </c>
      <c r="G134" s="19">
        <v>596892.78</v>
      </c>
      <c r="H134" s="19">
        <v>608505.4800000001</v>
      </c>
      <c r="I134" s="19">
        <v>620118.18000000005</v>
      </c>
      <c r="J134" s="19">
        <v>689321.17799999996</v>
      </c>
      <c r="K134" s="19">
        <v>677316.42</v>
      </c>
      <c r="L134" s="19">
        <v>691934.76</v>
      </c>
      <c r="M134" s="19">
        <v>704116.7100000002</v>
      </c>
      <c r="N134" s="19">
        <v>718735.05000000016</v>
      </c>
      <c r="O134" s="19">
        <v>733353.39000000025</v>
      </c>
      <c r="P134" s="19">
        <v>775170.70199999993</v>
      </c>
      <c r="Q134" s="19">
        <f t="shared" si="7"/>
        <v>7974412.1100000003</v>
      </c>
      <c r="R134" s="29">
        <f ca="1">SUM(OFFSET(E134,,,,List!$D$2))</f>
        <v>6465888.0180000002</v>
      </c>
      <c r="S134" s="29"/>
    </row>
    <row r="135" spans="1:19" x14ac:dyDescent="0.25">
      <c r="E135" s="19"/>
      <c r="F135" s="19"/>
      <c r="G135" s="19"/>
      <c r="H135" s="19"/>
      <c r="I135" s="19"/>
      <c r="J135" s="19"/>
      <c r="K135" s="19"/>
      <c r="L135" s="19"/>
      <c r="M135" s="19"/>
      <c r="N135" s="19"/>
      <c r="O135" s="19"/>
      <c r="P135" s="19"/>
      <c r="Q135" s="19"/>
      <c r="R135" s="29">
        <f ca="1">SUM(OFFSET(E135,,,,List!$D$2))</f>
        <v>0</v>
      </c>
      <c r="S135" s="29"/>
    </row>
    <row r="136" spans="1:19" x14ac:dyDescent="0.25">
      <c r="A136" t="s">
        <v>20</v>
      </c>
      <c r="B136" s="16" t="s">
        <v>53</v>
      </c>
      <c r="C136" t="s">
        <v>80</v>
      </c>
      <c r="D136" t="s">
        <v>83</v>
      </c>
      <c r="E136" s="19">
        <v>646151.74199999997</v>
      </c>
      <c r="F136" s="19">
        <v>698941.91700000002</v>
      </c>
      <c r="G136" s="19">
        <v>690495.48899999994</v>
      </c>
      <c r="H136" s="19">
        <v>675714.24</v>
      </c>
      <c r="I136" s="19">
        <v>738886.50000000023</v>
      </c>
      <c r="J136" s="19">
        <v>753914.70000000019</v>
      </c>
      <c r="K136" s="19">
        <v>693801.90000000014</v>
      </c>
      <c r="L136" s="19">
        <v>657142.20000000007</v>
      </c>
      <c r="M136" s="19">
        <v>674902.79999999993</v>
      </c>
      <c r="N136" s="19">
        <v>658736.10000000009</v>
      </c>
      <c r="O136" s="19">
        <v>716344.20000000019</v>
      </c>
      <c r="P136" s="19">
        <v>738886.50000000023</v>
      </c>
      <c r="Q136" s="19">
        <f t="shared" si="7"/>
        <v>8343918.2880000016</v>
      </c>
      <c r="R136" s="29">
        <f ca="1">SUM(OFFSET(E136,,,,List!$D$2))</f>
        <v>6888687.5880000014</v>
      </c>
      <c r="S136" s="29"/>
    </row>
    <row r="137" spans="1:19" x14ac:dyDescent="0.25">
      <c r="A137" t="s">
        <v>20</v>
      </c>
      <c r="B137" s="16" t="s">
        <v>53</v>
      </c>
      <c r="C137" t="s">
        <v>80</v>
      </c>
      <c r="D137" t="s">
        <v>121</v>
      </c>
      <c r="E137" s="19">
        <v>583595.1</v>
      </c>
      <c r="F137" s="19">
        <v>573576.30000000005</v>
      </c>
      <c r="G137" s="19">
        <v>563625.81000000006</v>
      </c>
      <c r="H137" s="19">
        <v>541015.20000000007</v>
      </c>
      <c r="I137" s="19">
        <v>568680.75</v>
      </c>
      <c r="J137" s="19">
        <v>555496.91999999993</v>
      </c>
      <c r="K137" s="19">
        <v>485274.24000000011</v>
      </c>
      <c r="L137" s="19">
        <v>453350.70000000013</v>
      </c>
      <c r="M137" s="19">
        <v>420789.60000000009</v>
      </c>
      <c r="N137" s="19">
        <v>462527.01000000007</v>
      </c>
      <c r="O137" s="19">
        <v>440827.20000000013</v>
      </c>
      <c r="P137" s="19">
        <v>493198.2</v>
      </c>
      <c r="Q137" s="19">
        <f t="shared" si="7"/>
        <v>6141957.0300000012</v>
      </c>
      <c r="R137" s="29">
        <f ca="1">SUM(OFFSET(E137,,,,List!$D$2))</f>
        <v>5207931.6300000008</v>
      </c>
      <c r="S137" s="29"/>
    </row>
    <row r="138" spans="1:19" x14ac:dyDescent="0.25">
      <c r="A138" t="s">
        <v>20</v>
      </c>
      <c r="B138" s="16" t="s">
        <v>53</v>
      </c>
      <c r="C138" t="s">
        <v>80</v>
      </c>
      <c r="D138" t="s">
        <v>84</v>
      </c>
      <c r="E138" s="19">
        <v>480219.3</v>
      </c>
      <c r="F138" s="19">
        <v>453350.70000000013</v>
      </c>
      <c r="G138" s="19">
        <v>440827.20000000013</v>
      </c>
      <c r="H138" s="19">
        <v>463369.50000000012</v>
      </c>
      <c r="I138" s="19">
        <v>495384.12000000017</v>
      </c>
      <c r="J138" s="19">
        <v>450846.00000000012</v>
      </c>
      <c r="K138" s="19">
        <v>410770.8000000001</v>
      </c>
      <c r="L138" s="19">
        <v>398247.3000000001</v>
      </c>
      <c r="M138" s="19">
        <v>422087.49000000011</v>
      </c>
      <c r="N138" s="19">
        <v>460864.8000000001</v>
      </c>
      <c r="O138" s="19">
        <v>381169.80000000005</v>
      </c>
      <c r="P138" s="19">
        <v>473388.3000000001</v>
      </c>
      <c r="Q138" s="19">
        <f t="shared" si="7"/>
        <v>5330525.3100000005</v>
      </c>
      <c r="R138" s="29">
        <f ca="1">SUM(OFFSET(E138,,,,List!$D$2))</f>
        <v>4475967.2100000009</v>
      </c>
      <c r="S138" s="29"/>
    </row>
    <row r="139" spans="1:19" x14ac:dyDescent="0.25">
      <c r="A139" t="s">
        <v>20</v>
      </c>
      <c r="B139" s="16" t="s">
        <v>53</v>
      </c>
      <c r="C139" t="s">
        <v>80</v>
      </c>
      <c r="D139" t="s">
        <v>122</v>
      </c>
      <c r="E139" s="19">
        <v>682049.0610000001</v>
      </c>
      <c r="F139" s="19">
        <v>709499.95200000005</v>
      </c>
      <c r="G139" s="19">
        <v>713723.16599999997</v>
      </c>
      <c r="H139" s="19">
        <v>605006.76600000006</v>
      </c>
      <c r="I139" s="19">
        <v>690495.48899999994</v>
      </c>
      <c r="J139" s="19">
        <v>726392.80799999996</v>
      </c>
      <c r="K139" s="19">
        <v>692523.46799999999</v>
      </c>
      <c r="L139" s="19">
        <v>905064.03</v>
      </c>
      <c r="M139" s="19">
        <v>749620.48499999999</v>
      </c>
      <c r="N139" s="19">
        <v>846106.29</v>
      </c>
      <c r="O139" s="19">
        <v>888819.29100000008</v>
      </c>
      <c r="P139" s="19">
        <v>793357.92900000012</v>
      </c>
      <c r="Q139" s="19">
        <f t="shared" si="7"/>
        <v>9002658.7350000013</v>
      </c>
      <c r="R139" s="29">
        <f ca="1">SUM(OFFSET(E139,,,,List!$D$2))</f>
        <v>7320481.5150000015</v>
      </c>
      <c r="S139" s="29"/>
    </row>
    <row r="140" spans="1:19" x14ac:dyDescent="0.25">
      <c r="A140" t="s">
        <v>20</v>
      </c>
      <c r="B140" s="16" t="s">
        <v>53</v>
      </c>
      <c r="C140" t="s">
        <v>80</v>
      </c>
      <c r="D140" t="s">
        <v>85</v>
      </c>
      <c r="E140" s="19">
        <v>990285.72300000023</v>
      </c>
      <c r="F140" s="19">
        <v>1057237.5960000001</v>
      </c>
      <c r="G140" s="19">
        <v>1186477.2180000001</v>
      </c>
      <c r="H140" s="19">
        <v>1104773.6970000002</v>
      </c>
      <c r="I140" s="19">
        <v>1179372.564</v>
      </c>
      <c r="J140" s="19">
        <v>1097669.0430000001</v>
      </c>
      <c r="K140" s="19">
        <v>733751.86500000011</v>
      </c>
      <c r="L140" s="19">
        <v>963758.46600000001</v>
      </c>
      <c r="M140" s="19">
        <v>936482.28300000005</v>
      </c>
      <c r="N140" s="19">
        <v>698811.3</v>
      </c>
      <c r="O140" s="19">
        <v>881929.91700000002</v>
      </c>
      <c r="P140" s="19">
        <v>872837.85600000003</v>
      </c>
      <c r="Q140" s="19">
        <f t="shared" si="7"/>
        <v>11703387.528000003</v>
      </c>
      <c r="R140" s="29">
        <f ca="1">SUM(OFFSET(E140,,,,List!$D$2))</f>
        <v>9948619.7550000027</v>
      </c>
      <c r="S140" s="29"/>
    </row>
    <row r="141" spans="1:19" x14ac:dyDescent="0.25">
      <c r="A141" t="s">
        <v>20</v>
      </c>
      <c r="B141" s="16" t="s">
        <v>53</v>
      </c>
      <c r="C141" t="s">
        <v>80</v>
      </c>
      <c r="D141" t="s">
        <v>123</v>
      </c>
      <c r="E141" s="19">
        <v>772848.16200000001</v>
      </c>
      <c r="F141" s="19">
        <v>789741.01800000004</v>
      </c>
      <c r="G141" s="19">
        <v>821415.12300000002</v>
      </c>
      <c r="H141" s="19">
        <v>688300.25400000007</v>
      </c>
      <c r="I141" s="19">
        <v>696077.65800000005</v>
      </c>
      <c r="J141" s="19">
        <v>744686.43299999996</v>
      </c>
      <c r="K141" s="19">
        <v>713451.375</v>
      </c>
      <c r="L141" s="19">
        <v>760178.52</v>
      </c>
      <c r="M141" s="19">
        <v>658277.80199999991</v>
      </c>
      <c r="N141" s="19">
        <v>770464.76400000008</v>
      </c>
      <c r="O141" s="19">
        <v>707388.34500000009</v>
      </c>
      <c r="P141" s="19">
        <v>743285.66399999999</v>
      </c>
      <c r="Q141" s="19">
        <f t="shared" si="7"/>
        <v>8866115.1180000026</v>
      </c>
      <c r="R141" s="29">
        <f ca="1">SUM(OFFSET(E141,,,,List!$D$2))</f>
        <v>7415441.109000002</v>
      </c>
      <c r="S141" s="29"/>
    </row>
    <row r="142" spans="1:19" x14ac:dyDescent="0.25">
      <c r="A142" t="s">
        <v>20</v>
      </c>
      <c r="B142" s="16" t="s">
        <v>53</v>
      </c>
      <c r="C142" t="s">
        <v>80</v>
      </c>
      <c r="D142" t="s">
        <v>124</v>
      </c>
      <c r="E142" s="19">
        <v>327236.364</v>
      </c>
      <c r="F142" s="19">
        <v>389873.73600000003</v>
      </c>
      <c r="G142" s="19">
        <v>375949.67400000006</v>
      </c>
      <c r="H142" s="19">
        <v>357384.25800000003</v>
      </c>
      <c r="I142" s="19">
        <v>348101.55000000005</v>
      </c>
      <c r="J142" s="19">
        <v>315612.07200000004</v>
      </c>
      <c r="K142" s="19">
        <v>308294.62200000003</v>
      </c>
      <c r="L142" s="19">
        <v>343460.19600000005</v>
      </c>
      <c r="M142" s="19">
        <v>346303.54800000001</v>
      </c>
      <c r="N142" s="19">
        <v>304405.92</v>
      </c>
      <c r="O142" s="19">
        <v>389873.73600000003</v>
      </c>
      <c r="P142" s="19">
        <v>371308.32000000007</v>
      </c>
      <c r="Q142" s="19">
        <f t="shared" si="7"/>
        <v>4177803.9960000003</v>
      </c>
      <c r="R142" s="29">
        <f ca="1">SUM(OFFSET(E142,,,,List!$D$2))</f>
        <v>3416621.94</v>
      </c>
      <c r="S142" s="29"/>
    </row>
    <row r="143" spans="1:19" x14ac:dyDescent="0.25">
      <c r="A143" t="s">
        <v>20</v>
      </c>
      <c r="B143" s="16" t="s">
        <v>53</v>
      </c>
      <c r="C143" t="s">
        <v>80</v>
      </c>
      <c r="D143" t="s">
        <v>125</v>
      </c>
      <c r="E143" s="19">
        <v>1098035.6400000001</v>
      </c>
      <c r="F143" s="19">
        <v>1104370.4610000001</v>
      </c>
      <c r="G143" s="19">
        <v>933932.95900000003</v>
      </c>
      <c r="H143" s="19">
        <v>1553691.8929999999</v>
      </c>
      <c r="I143" s="19">
        <v>979952.9040000001</v>
      </c>
      <c r="J143" s="19">
        <v>1671941.885</v>
      </c>
      <c r="K143" s="19">
        <v>1136044.5660000001</v>
      </c>
      <c r="L143" s="19">
        <v>1182499.9200000004</v>
      </c>
      <c r="M143" s="19">
        <v>1241624.916</v>
      </c>
      <c r="N143" s="19">
        <v>1117040.1029999999</v>
      </c>
      <c r="O143" s="19">
        <v>1171941.885</v>
      </c>
      <c r="P143" s="19">
        <v>1079114.8049999999</v>
      </c>
      <c r="Q143" s="19">
        <f t="shared" si="7"/>
        <v>14270191.936999999</v>
      </c>
      <c r="R143" s="29">
        <f ca="1">SUM(OFFSET(E143,,,,List!$D$2))</f>
        <v>12019135.247</v>
      </c>
      <c r="S143" s="29"/>
    </row>
    <row r="144" spans="1:19" x14ac:dyDescent="0.25">
      <c r="A144" t="s">
        <v>20</v>
      </c>
      <c r="B144" s="16" t="s">
        <v>53</v>
      </c>
      <c r="C144" t="s">
        <v>80</v>
      </c>
      <c r="D144" t="s">
        <v>126</v>
      </c>
      <c r="E144" s="19">
        <v>1007236.539</v>
      </c>
      <c r="F144" s="19">
        <v>1030464.216</v>
      </c>
      <c r="G144" s="19">
        <v>1043133.8580000001</v>
      </c>
      <c r="H144" s="19">
        <v>1106482.068</v>
      </c>
      <c r="I144" s="19">
        <v>1216285.632</v>
      </c>
      <c r="J144" s="19">
        <v>996929.38800000004</v>
      </c>
      <c r="K144" s="19">
        <v>1436245.074</v>
      </c>
      <c r="L144" s="19">
        <v>1384548.0660000003</v>
      </c>
      <c r="M144" s="19">
        <v>1160026.7580000001</v>
      </c>
      <c r="N144" s="19">
        <v>1301141.5560000001</v>
      </c>
      <c r="O144" s="19">
        <v>1110007.8990000002</v>
      </c>
      <c r="P144" s="19">
        <v>1122756.8220000002</v>
      </c>
      <c r="Q144" s="19">
        <f t="shared" si="7"/>
        <v>13915257.876</v>
      </c>
      <c r="R144" s="29">
        <f ca="1">SUM(OFFSET(E144,,,,List!$D$2))</f>
        <v>11682493.154999999</v>
      </c>
      <c r="S144" s="29"/>
    </row>
    <row r="145" spans="1:19" x14ac:dyDescent="0.25">
      <c r="A145" t="s">
        <v>20</v>
      </c>
      <c r="B145" s="16" t="s">
        <v>53</v>
      </c>
      <c r="C145" t="s">
        <v>80</v>
      </c>
      <c r="D145" t="s">
        <v>127</v>
      </c>
      <c r="E145" s="19">
        <v>341024.53050000005</v>
      </c>
      <c r="F145" s="19">
        <v>354749.97600000002</v>
      </c>
      <c r="G145" s="19">
        <v>356861.58299999998</v>
      </c>
      <c r="H145" s="19">
        <v>302503.38300000003</v>
      </c>
      <c r="I145" s="19">
        <v>345247.74449999997</v>
      </c>
      <c r="J145" s="19">
        <v>363196.40399999998</v>
      </c>
      <c r="K145" s="19">
        <v>346261.734</v>
      </c>
      <c r="L145" s="19">
        <v>452532.01500000001</v>
      </c>
      <c r="M145" s="19">
        <v>374810.24249999999</v>
      </c>
      <c r="N145" s="19">
        <v>423053.14500000002</v>
      </c>
      <c r="O145" s="19">
        <v>444409.64550000004</v>
      </c>
      <c r="P145" s="19">
        <v>396678.96450000006</v>
      </c>
      <c r="Q145" s="19">
        <f t="shared" ref="Q145" si="8">SUM(E145:P145)</f>
        <v>4501329.3675000006</v>
      </c>
      <c r="R145" s="29">
        <f ca="1">SUM(OFFSET(E145,,,,List!$D$2))</f>
        <v>3660240.7575000008</v>
      </c>
      <c r="S145" s="29"/>
    </row>
    <row r="146" spans="1:19" x14ac:dyDescent="0.25">
      <c r="E146" s="19"/>
      <c r="F146" s="19"/>
      <c r="G146" s="19"/>
      <c r="H146" s="19"/>
      <c r="I146" s="19"/>
      <c r="J146" s="19"/>
      <c r="K146" s="19"/>
      <c r="L146" s="19"/>
      <c r="M146" s="19"/>
      <c r="N146" s="19"/>
      <c r="O146" s="19"/>
      <c r="P146" s="19"/>
      <c r="Q146" s="19"/>
      <c r="R146" s="29">
        <f ca="1">SUM(OFFSET(E146,,,,List!$D$2))</f>
        <v>0</v>
      </c>
      <c r="S146" s="29"/>
    </row>
    <row r="147" spans="1:19" x14ac:dyDescent="0.25">
      <c r="A147" t="s">
        <v>19</v>
      </c>
      <c r="B147" s="16" t="s">
        <v>53</v>
      </c>
      <c r="C147" t="s">
        <v>80</v>
      </c>
      <c r="D147" t="s">
        <v>83</v>
      </c>
      <c r="E147" s="19">
        <v>498631.95</v>
      </c>
      <c r="F147" s="19">
        <v>510130.8</v>
      </c>
      <c r="G147" s="19">
        <v>516402.9</v>
      </c>
      <c r="H147" s="19">
        <v>547763.4</v>
      </c>
      <c r="I147" s="19">
        <v>602121.6</v>
      </c>
      <c r="J147" s="19">
        <v>547763.4</v>
      </c>
      <c r="K147" s="19">
        <v>629932.05000000005</v>
      </c>
      <c r="L147" s="19">
        <v>623670.30000000005</v>
      </c>
      <c r="M147" s="19">
        <v>623670.30000000005</v>
      </c>
      <c r="N147" s="19">
        <v>586099.80000000005</v>
      </c>
      <c r="O147" s="19">
        <v>609894.45000000007</v>
      </c>
      <c r="P147" s="19">
        <v>603632.70000000007</v>
      </c>
      <c r="Q147" s="19">
        <f t="shared" ref="Q147:Q155" si="9">SUM(E147:P147)</f>
        <v>6899713.6499999994</v>
      </c>
      <c r="R147" s="29">
        <f ca="1">SUM(OFFSET(E147,,,,List!$D$2))</f>
        <v>5686186.4999999991</v>
      </c>
      <c r="S147" s="29"/>
    </row>
    <row r="148" spans="1:19" x14ac:dyDescent="0.25">
      <c r="A148" t="s">
        <v>19</v>
      </c>
      <c r="B148" s="16" t="s">
        <v>53</v>
      </c>
      <c r="C148" t="s">
        <v>80</v>
      </c>
      <c r="D148" t="s">
        <v>121</v>
      </c>
      <c r="E148" s="19">
        <v>525235.59</v>
      </c>
      <c r="F148" s="19">
        <v>516218.67000000004</v>
      </c>
      <c r="G148" s="19">
        <v>507263.22900000005</v>
      </c>
      <c r="H148" s="19">
        <v>486913.68000000005</v>
      </c>
      <c r="I148" s="19">
        <v>511812.67499999999</v>
      </c>
      <c r="J148" s="19">
        <v>499947.22799999994</v>
      </c>
      <c r="K148" s="19">
        <v>436746.81600000011</v>
      </c>
      <c r="L148" s="19">
        <v>417082.64400000015</v>
      </c>
      <c r="M148" s="19">
        <v>387126.43200000009</v>
      </c>
      <c r="N148" s="19">
        <v>425524.84920000011</v>
      </c>
      <c r="O148" s="19">
        <v>405561.02400000009</v>
      </c>
      <c r="P148" s="19">
        <v>473470.272</v>
      </c>
      <c r="Q148" s="19">
        <f t="shared" si="9"/>
        <v>5592903.1092000008</v>
      </c>
      <c r="R148" s="29">
        <f ca="1">SUM(OFFSET(E148,,,,List!$D$2))</f>
        <v>4713871.8132000007</v>
      </c>
      <c r="S148" s="29"/>
    </row>
    <row r="149" spans="1:19" x14ac:dyDescent="0.25">
      <c r="A149" t="s">
        <v>19</v>
      </c>
      <c r="B149" s="16" t="s">
        <v>53</v>
      </c>
      <c r="C149" t="s">
        <v>80</v>
      </c>
      <c r="D149" t="s">
        <v>84</v>
      </c>
      <c r="E149" s="19">
        <v>432197.37</v>
      </c>
      <c r="F149" s="19">
        <v>408015.63000000012</v>
      </c>
      <c r="G149" s="19">
        <v>396744.4800000001</v>
      </c>
      <c r="H149" s="19">
        <v>417032.5500000001</v>
      </c>
      <c r="I149" s="19">
        <v>445845.70800000016</v>
      </c>
      <c r="J149" s="19">
        <v>405761.40000000014</v>
      </c>
      <c r="K149" s="19">
        <v>369693.72000000009</v>
      </c>
      <c r="L149" s="19">
        <v>366387.51600000012</v>
      </c>
      <c r="M149" s="19">
        <v>388320.49080000009</v>
      </c>
      <c r="N149" s="19">
        <v>423995.6160000001</v>
      </c>
      <c r="O149" s="19">
        <v>350676.21600000007</v>
      </c>
      <c r="P149" s="19">
        <v>454452.7680000001</v>
      </c>
      <c r="Q149" s="19">
        <f t="shared" si="9"/>
        <v>4859123.4648000011</v>
      </c>
      <c r="R149" s="29">
        <f ca="1">SUM(OFFSET(E149,,,,List!$D$2))</f>
        <v>4053994.480800001</v>
      </c>
      <c r="S149" s="29"/>
    </row>
    <row r="150" spans="1:19" x14ac:dyDescent="0.25">
      <c r="A150" t="s">
        <v>19</v>
      </c>
      <c r="B150" s="16" t="s">
        <v>53</v>
      </c>
      <c r="C150" t="s">
        <v>80</v>
      </c>
      <c r="D150" t="s">
        <v>122</v>
      </c>
      <c r="E150" s="19">
        <v>613844.15490000008</v>
      </c>
      <c r="F150" s="19">
        <v>638549.95680000004</v>
      </c>
      <c r="G150" s="19">
        <v>642350.84939999995</v>
      </c>
      <c r="H150" s="19">
        <v>544506.08940000006</v>
      </c>
      <c r="I150" s="19">
        <v>621445.94010000001</v>
      </c>
      <c r="J150" s="19">
        <v>653753.52720000001</v>
      </c>
      <c r="K150" s="19">
        <v>623271.12120000005</v>
      </c>
      <c r="L150" s="19">
        <v>832658.90760000015</v>
      </c>
      <c r="M150" s="19">
        <v>689650.84620000015</v>
      </c>
      <c r="N150" s="19">
        <v>778417.7868</v>
      </c>
      <c r="O150" s="19">
        <v>817713.7477200001</v>
      </c>
      <c r="P150" s="19">
        <v>761623.61184000003</v>
      </c>
      <c r="Q150" s="19">
        <f t="shared" si="9"/>
        <v>8217786.539160002</v>
      </c>
      <c r="R150" s="29">
        <f ca="1">SUM(OFFSET(E150,,,,List!$D$2))</f>
        <v>6638449.1796000013</v>
      </c>
      <c r="S150" s="29"/>
    </row>
    <row r="151" spans="1:19" x14ac:dyDescent="0.25">
      <c r="A151" t="s">
        <v>19</v>
      </c>
      <c r="B151" s="16" t="s">
        <v>53</v>
      </c>
      <c r="C151" t="s">
        <v>80</v>
      </c>
      <c r="D151" t="s">
        <v>85</v>
      </c>
      <c r="E151" s="19">
        <v>891257.15070000023</v>
      </c>
      <c r="F151" s="19">
        <v>951513.83640000015</v>
      </c>
      <c r="G151" s="19">
        <v>1567829.4961999999</v>
      </c>
      <c r="H151" s="19">
        <v>994296.32730000012</v>
      </c>
      <c r="I151" s="19">
        <v>1061435.3075999999</v>
      </c>
      <c r="J151" s="19">
        <v>987902.13870000013</v>
      </c>
      <c r="K151" s="19">
        <v>660376.67850000015</v>
      </c>
      <c r="L151" s="19">
        <v>886657.78871999995</v>
      </c>
      <c r="M151" s="19">
        <v>861563.70036000002</v>
      </c>
      <c r="N151" s="19">
        <v>642906.39600000007</v>
      </c>
      <c r="O151" s="19">
        <v>811375.52364000014</v>
      </c>
      <c r="P151" s="19">
        <v>837924.34175999998</v>
      </c>
      <c r="Q151" s="19">
        <f t="shared" si="9"/>
        <v>11155038.68588</v>
      </c>
      <c r="R151" s="29">
        <f ca="1">SUM(OFFSET(E151,,,,List!$D$2))</f>
        <v>9505738.8204800002</v>
      </c>
      <c r="S151" s="29"/>
    </row>
    <row r="152" spans="1:19" x14ac:dyDescent="0.25">
      <c r="A152" t="s">
        <v>19</v>
      </c>
      <c r="B152" s="16" t="s">
        <v>53</v>
      </c>
      <c r="C152" t="s">
        <v>80</v>
      </c>
      <c r="D152" t="s">
        <v>123</v>
      </c>
      <c r="E152" s="19">
        <v>495142.86150000012</v>
      </c>
      <c r="F152" s="19">
        <v>528618.79800000007</v>
      </c>
      <c r="G152" s="19">
        <v>593238.60900000005</v>
      </c>
      <c r="H152" s="19">
        <v>1552386.8485000001</v>
      </c>
      <c r="I152" s="19">
        <v>589686.28200000001</v>
      </c>
      <c r="J152" s="19">
        <v>548834.52150000003</v>
      </c>
      <c r="K152" s="19">
        <v>366875.93250000005</v>
      </c>
      <c r="L152" s="19">
        <v>481879.23300000001</v>
      </c>
      <c r="M152" s="19">
        <v>468241.14150000003</v>
      </c>
      <c r="N152" s="19">
        <v>349405.65</v>
      </c>
      <c r="O152" s="19">
        <v>440964.95850000001</v>
      </c>
      <c r="P152" s="19">
        <v>436418.92800000001</v>
      </c>
      <c r="Q152" s="19">
        <f t="shared" si="9"/>
        <v>6851693.7640000014</v>
      </c>
      <c r="R152" s="29">
        <f ca="1">SUM(OFFSET(E152,,,,List!$D$2))</f>
        <v>5974309.8775000013</v>
      </c>
      <c r="S152" s="29"/>
    </row>
    <row r="153" spans="1:19" x14ac:dyDescent="0.25">
      <c r="A153" t="s">
        <v>19</v>
      </c>
      <c r="B153" s="16" t="s">
        <v>53</v>
      </c>
      <c r="C153" t="s">
        <v>80</v>
      </c>
      <c r="D153" t="s">
        <v>124</v>
      </c>
      <c r="E153" s="19">
        <v>386424.08100000001</v>
      </c>
      <c r="F153" s="19">
        <v>394870.50900000002</v>
      </c>
      <c r="G153" s="19">
        <v>410707.56150000001</v>
      </c>
      <c r="H153" s="19">
        <v>344150.12700000004</v>
      </c>
      <c r="I153" s="19">
        <v>348038.82900000003</v>
      </c>
      <c r="J153" s="19">
        <v>372343.21649999998</v>
      </c>
      <c r="K153" s="19">
        <v>356725.6875</v>
      </c>
      <c r="L153" s="19">
        <v>380089.26</v>
      </c>
      <c r="M153" s="19">
        <v>329138.90099999995</v>
      </c>
      <c r="N153" s="19">
        <v>385232.38200000004</v>
      </c>
      <c r="O153" s="19">
        <v>353694.17250000004</v>
      </c>
      <c r="P153" s="19">
        <v>371642.83199999999</v>
      </c>
      <c r="Q153" s="19">
        <f t="shared" si="9"/>
        <v>4433057.5590000013</v>
      </c>
      <c r="R153" s="29">
        <f ca="1">SUM(OFFSET(E153,,,,List!$D$2))</f>
        <v>3707720.554500001</v>
      </c>
      <c r="S153" s="29"/>
    </row>
    <row r="154" spans="1:19" x14ac:dyDescent="0.25">
      <c r="A154" t="s">
        <v>19</v>
      </c>
      <c r="B154" s="16" t="s">
        <v>53</v>
      </c>
      <c r="C154" t="s">
        <v>80</v>
      </c>
      <c r="D154" t="s">
        <v>125</v>
      </c>
      <c r="E154" s="19">
        <v>988232.07600000012</v>
      </c>
      <c r="F154" s="19">
        <v>993933.41490000009</v>
      </c>
      <c r="G154" s="19">
        <v>1420539.6631</v>
      </c>
      <c r="H154" s="19">
        <v>1948322.7037</v>
      </c>
      <c r="I154" s="19">
        <v>881957.61360000016</v>
      </c>
      <c r="J154" s="19">
        <v>1054747.6965000001</v>
      </c>
      <c r="K154" s="19">
        <v>1022440.1094000001</v>
      </c>
      <c r="L154" s="19">
        <v>1087899.9264000002</v>
      </c>
      <c r="M154" s="19">
        <v>1142294.9227200001</v>
      </c>
      <c r="N154" s="19">
        <v>1027676.8947600001</v>
      </c>
      <c r="O154" s="19">
        <v>1078186.5341999999</v>
      </c>
      <c r="P154" s="19">
        <v>1035950.2128</v>
      </c>
      <c r="Q154" s="19">
        <f t="shared" si="9"/>
        <v>13682181.76808</v>
      </c>
      <c r="R154" s="29">
        <f ca="1">SUM(OFFSET(E154,,,,List!$D$2))</f>
        <v>11568045.02108</v>
      </c>
      <c r="S154" s="29"/>
    </row>
    <row r="155" spans="1:19" x14ac:dyDescent="0.25">
      <c r="A155" t="s">
        <v>19</v>
      </c>
      <c r="B155" s="16" t="s">
        <v>53</v>
      </c>
      <c r="C155" t="s">
        <v>80</v>
      </c>
      <c r="D155" t="s">
        <v>126</v>
      </c>
      <c r="E155" s="19">
        <v>906512.88509999996</v>
      </c>
      <c r="F155" s="19">
        <v>927417.79440000001</v>
      </c>
      <c r="G155" s="19">
        <v>938820.47220000008</v>
      </c>
      <c r="H155" s="19">
        <v>995833.86120000004</v>
      </c>
      <c r="I155" s="19">
        <v>1094657.0688</v>
      </c>
      <c r="J155" s="19">
        <v>897236.44920000003</v>
      </c>
      <c r="K155" s="19">
        <v>1292620.5666</v>
      </c>
      <c r="L155" s="19">
        <v>1273784.2207200003</v>
      </c>
      <c r="M155" s="19">
        <v>1067224.6173600003</v>
      </c>
      <c r="N155" s="19">
        <v>1197050.2315200001</v>
      </c>
      <c r="O155" s="19">
        <v>1021207.26708</v>
      </c>
      <c r="P155" s="19">
        <v>1077846.5491200001</v>
      </c>
      <c r="Q155" s="19">
        <f t="shared" si="9"/>
        <v>12690211.9833</v>
      </c>
      <c r="R155" s="29">
        <f ca="1">SUM(OFFSET(E155,,,,List!$D$2))</f>
        <v>10591158.167100001</v>
      </c>
      <c r="S155" s="29"/>
    </row>
    <row r="156" spans="1:19" x14ac:dyDescent="0.25">
      <c r="A156" t="s">
        <v>19</v>
      </c>
      <c r="B156" s="16" t="s">
        <v>53</v>
      </c>
      <c r="C156" t="s">
        <v>80</v>
      </c>
      <c r="D156" t="s">
        <v>127</v>
      </c>
      <c r="E156" s="19">
        <v>306922.07745000004</v>
      </c>
      <c r="F156" s="19">
        <v>319274.97840000002</v>
      </c>
      <c r="G156" s="19">
        <v>321175.42469999997</v>
      </c>
      <c r="H156" s="19">
        <v>272253.04470000003</v>
      </c>
      <c r="I156" s="19">
        <v>327985.35727499996</v>
      </c>
      <c r="J156" s="19">
        <v>345036.58379999991</v>
      </c>
      <c r="K156" s="19">
        <v>328948.64730000001</v>
      </c>
      <c r="L156" s="19">
        <v>429905.41425000003</v>
      </c>
      <c r="M156" s="19">
        <v>356069.73037499998</v>
      </c>
      <c r="N156" s="19">
        <v>401900.48774999997</v>
      </c>
      <c r="O156" s="19">
        <v>422189.16322500003</v>
      </c>
      <c r="P156" s="19">
        <v>376845.016275</v>
      </c>
      <c r="Q156" s="19">
        <v>4208505.9254999999</v>
      </c>
      <c r="R156" s="29">
        <f ca="1">SUM(OFFSET(E156,,,,List!$D$2))</f>
        <v>3409471.7459999998</v>
      </c>
      <c r="S156" s="29"/>
    </row>
    <row r="157" spans="1:19" x14ac:dyDescent="0.25">
      <c r="F157" s="19"/>
      <c r="G157" s="19"/>
      <c r="H157" s="19"/>
      <c r="I157" s="19"/>
      <c r="J157" s="19"/>
      <c r="K157" s="19"/>
      <c r="L157" s="19"/>
      <c r="M157" s="19"/>
      <c r="N157" s="19"/>
      <c r="O157" s="19"/>
      <c r="P157" s="19"/>
      <c r="Q157" s="19"/>
      <c r="R157" s="29">
        <f ca="1">SUM(OFFSET(E157,,,,List!$D$2))</f>
        <v>0</v>
      </c>
      <c r="S157" s="29"/>
    </row>
    <row r="158" spans="1:19" x14ac:dyDescent="0.25">
      <c r="A158" t="s">
        <v>20</v>
      </c>
      <c r="B158" s="16" t="s">
        <v>53</v>
      </c>
      <c r="C158" t="s">
        <v>79</v>
      </c>
      <c r="D158" t="s">
        <v>133</v>
      </c>
      <c r="E158" s="19">
        <v>620305.6723199999</v>
      </c>
      <c r="F158" s="19">
        <v>684963.07866</v>
      </c>
      <c r="G158" s="19">
        <v>655970.71454999992</v>
      </c>
      <c r="H158" s="19">
        <v>648685.67039999994</v>
      </c>
      <c r="I158" s="19">
        <v>694553.31000000017</v>
      </c>
      <c r="J158" s="19">
        <v>738836.40600000019</v>
      </c>
      <c r="K158" s="19">
        <v>672987.84300000011</v>
      </c>
      <c r="L158" s="19">
        <v>624285.09000000008</v>
      </c>
      <c r="M158" s="19">
        <v>661404.74399999995</v>
      </c>
      <c r="N158" s="19">
        <v>625799.29500000004</v>
      </c>
      <c r="O158" s="19">
        <v>694853.87400000019</v>
      </c>
      <c r="P158" s="19">
        <v>701942.17500000016</v>
      </c>
      <c r="Q158" s="19">
        <f t="shared" ref="Q158:Q166" si="10">SUM(E158:P158)</f>
        <v>8024587.8729299996</v>
      </c>
      <c r="R158" s="29">
        <f ca="1">SUM(OFFSET(E158,,,,List!$D$2))</f>
        <v>6627791.82393</v>
      </c>
      <c r="S158" s="29"/>
    </row>
    <row r="159" spans="1:19" x14ac:dyDescent="0.25">
      <c r="A159" t="s">
        <v>20</v>
      </c>
      <c r="B159" s="16" t="s">
        <v>53</v>
      </c>
      <c r="C159" t="s">
        <v>79</v>
      </c>
      <c r="D159" t="s">
        <v>137</v>
      </c>
      <c r="E159" s="19">
        <v>566087.24699999997</v>
      </c>
      <c r="F159" s="19">
        <v>562104.77400000009</v>
      </c>
      <c r="G159" s="19">
        <v>552353.2938000001</v>
      </c>
      <c r="H159" s="19">
        <v>535605.04800000007</v>
      </c>
      <c r="I159" s="19">
        <v>562993.9425</v>
      </c>
      <c r="J159" s="19">
        <v>527722.07399999991</v>
      </c>
      <c r="K159" s="19">
        <v>480421.49760000012</v>
      </c>
      <c r="L159" s="19">
        <v>439750.17900000012</v>
      </c>
      <c r="M159" s="19">
        <v>408165.91200000007</v>
      </c>
      <c r="N159" s="19">
        <v>457901.73990000004</v>
      </c>
      <c r="O159" s="19">
        <v>414377.56800000009</v>
      </c>
      <c r="P159" s="19">
        <v>488266.21799999999</v>
      </c>
      <c r="Q159" s="19">
        <f t="shared" si="10"/>
        <v>5995749.4938000022</v>
      </c>
      <c r="R159" s="29">
        <f ca="1">SUM(OFFSET(E159,,,,List!$D$2))</f>
        <v>5093105.7078000018</v>
      </c>
      <c r="S159" s="29"/>
    </row>
    <row r="160" spans="1:19" x14ac:dyDescent="0.25">
      <c r="A160" t="s">
        <v>20</v>
      </c>
      <c r="B160" s="16" t="s">
        <v>53</v>
      </c>
      <c r="C160" t="s">
        <v>79</v>
      </c>
      <c r="D160" t="s">
        <v>134</v>
      </c>
      <c r="E160" s="19">
        <v>475417.10699999996</v>
      </c>
      <c r="F160" s="19">
        <v>448817.19300000014</v>
      </c>
      <c r="G160" s="19">
        <v>423194.11200000008</v>
      </c>
      <c r="H160" s="19">
        <v>458735.80500000011</v>
      </c>
      <c r="I160" s="19">
        <v>475568.75520000013</v>
      </c>
      <c r="J160" s="19">
        <v>428303.70000000007</v>
      </c>
      <c r="K160" s="19">
        <v>386124.55200000008</v>
      </c>
      <c r="L160" s="19">
        <v>394264.82700000011</v>
      </c>
      <c r="M160" s="19">
        <v>413645.74020000012</v>
      </c>
      <c r="N160" s="19">
        <v>456256.15200000012</v>
      </c>
      <c r="O160" s="19">
        <v>365923.00800000003</v>
      </c>
      <c r="P160" s="19">
        <v>444985.00200000009</v>
      </c>
      <c r="Q160" s="19">
        <f t="shared" si="10"/>
        <v>5171235.9534000009</v>
      </c>
      <c r="R160" s="29">
        <f ca="1">SUM(OFFSET(E160,,,,List!$D$2))</f>
        <v>4360327.9434000002</v>
      </c>
      <c r="S160" s="29"/>
    </row>
    <row r="161" spans="1:19" x14ac:dyDescent="0.25">
      <c r="A161" t="s">
        <v>20</v>
      </c>
      <c r="B161" s="16" t="s">
        <v>53</v>
      </c>
      <c r="C161" t="s">
        <v>79</v>
      </c>
      <c r="D161" t="s">
        <v>132</v>
      </c>
      <c r="E161" s="19">
        <v>654767.09856000007</v>
      </c>
      <c r="F161" s="19">
        <v>681119.95392</v>
      </c>
      <c r="G161" s="19">
        <v>678037.00769999996</v>
      </c>
      <c r="H161" s="19">
        <v>580806.49536000006</v>
      </c>
      <c r="I161" s="19">
        <v>669780.6243299999</v>
      </c>
      <c r="J161" s="19">
        <v>690073.16759999993</v>
      </c>
      <c r="K161" s="19">
        <v>657897.29459999991</v>
      </c>
      <c r="L161" s="19">
        <v>896013.38970000006</v>
      </c>
      <c r="M161" s="19">
        <v>734628.07530000003</v>
      </c>
      <c r="N161" s="19">
        <v>795339.91260000004</v>
      </c>
      <c r="O161" s="19">
        <v>853266.51936000003</v>
      </c>
      <c r="P161" s="19">
        <v>761623.61184000014</v>
      </c>
      <c r="Q161" s="19">
        <f t="shared" si="10"/>
        <v>8653353.1508700009</v>
      </c>
      <c r="R161" s="29">
        <f ca="1">SUM(OFFSET(E161,,,,List!$D$2))</f>
        <v>7038463.0196700003</v>
      </c>
      <c r="S161" s="29"/>
    </row>
    <row r="162" spans="1:19" x14ac:dyDescent="0.25">
      <c r="A162" t="s">
        <v>20</v>
      </c>
      <c r="B162" s="16" t="s">
        <v>53</v>
      </c>
      <c r="C162" t="s">
        <v>79</v>
      </c>
      <c r="D162" t="s">
        <v>136</v>
      </c>
      <c r="E162" s="19">
        <v>980382.86577000027</v>
      </c>
      <c r="F162" s="19">
        <v>1025520.4681200001</v>
      </c>
      <c r="G162" s="19">
        <v>1139018.12928</v>
      </c>
      <c r="H162" s="19">
        <v>1093725.9600300002</v>
      </c>
      <c r="I162" s="19">
        <v>1155785.1127200001</v>
      </c>
      <c r="J162" s="19">
        <v>1086692.3525700001</v>
      </c>
      <c r="K162" s="19">
        <v>719076.82770000014</v>
      </c>
      <c r="L162" s="19">
        <v>915570.54269999999</v>
      </c>
      <c r="M162" s="19">
        <v>908387.81451000005</v>
      </c>
      <c r="N162" s="19">
        <v>677846.96100000001</v>
      </c>
      <c r="O162" s="19">
        <v>837833.42114999995</v>
      </c>
      <c r="P162" s="19">
        <v>864109.47744000005</v>
      </c>
      <c r="Q162" s="19">
        <f t="shared" si="10"/>
        <v>11403949.93299</v>
      </c>
      <c r="R162" s="29">
        <f ca="1">SUM(OFFSET(E162,,,,List!$D$2))</f>
        <v>9702007.0343999993</v>
      </c>
      <c r="S162" s="29"/>
    </row>
    <row r="163" spans="1:19" x14ac:dyDescent="0.25">
      <c r="A163" t="s">
        <v>20</v>
      </c>
      <c r="B163" s="16" t="s">
        <v>53</v>
      </c>
      <c r="C163" t="s">
        <v>79</v>
      </c>
      <c r="D163" t="s">
        <v>138</v>
      </c>
      <c r="E163" s="19">
        <v>741934.23551999999</v>
      </c>
      <c r="F163" s="19">
        <v>758151.37728000002</v>
      </c>
      <c r="G163" s="19">
        <v>796772.66931000003</v>
      </c>
      <c r="H163" s="19">
        <v>647002.23875999998</v>
      </c>
      <c r="I163" s="19">
        <v>668234.55168000003</v>
      </c>
      <c r="J163" s="19">
        <v>707452.1113499999</v>
      </c>
      <c r="K163" s="19">
        <v>706316.86124999996</v>
      </c>
      <c r="L163" s="19">
        <v>729771.37919999997</v>
      </c>
      <c r="M163" s="19">
        <v>631946.68991999992</v>
      </c>
      <c r="N163" s="19">
        <v>747350.82108000002</v>
      </c>
      <c r="O163" s="19">
        <v>679092.81120000011</v>
      </c>
      <c r="P163" s="19">
        <v>735852.80735999998</v>
      </c>
      <c r="Q163" s="19">
        <f t="shared" si="10"/>
        <v>8549878.5539100021</v>
      </c>
      <c r="R163" s="29">
        <f ca="1">SUM(OFFSET(E163,,,,List!$D$2))</f>
        <v>7134932.9353500009</v>
      </c>
      <c r="S163" s="29"/>
    </row>
    <row r="164" spans="1:19" x14ac:dyDescent="0.25">
      <c r="A164" t="s">
        <v>20</v>
      </c>
      <c r="B164" s="16" t="s">
        <v>53</v>
      </c>
      <c r="C164" t="s">
        <v>79</v>
      </c>
      <c r="D164" t="s">
        <v>131</v>
      </c>
      <c r="E164" s="19">
        <v>317419.27308000001</v>
      </c>
      <c r="F164" s="19">
        <v>374278.78656000004</v>
      </c>
      <c r="G164" s="19">
        <v>353392.69356000004</v>
      </c>
      <c r="H164" s="19">
        <v>343088.88768000004</v>
      </c>
      <c r="I164" s="19">
        <v>334177.48800000001</v>
      </c>
      <c r="J164" s="19">
        <v>299831.46840000001</v>
      </c>
      <c r="K164" s="19">
        <v>289796.94468000002</v>
      </c>
      <c r="L164" s="19">
        <v>322852.58424000005</v>
      </c>
      <c r="M164" s="19">
        <v>339377.47704000003</v>
      </c>
      <c r="N164" s="19">
        <v>298317.80160000001</v>
      </c>
      <c r="O164" s="19">
        <v>385974.99864000001</v>
      </c>
      <c r="P164" s="19">
        <v>363882.15360000008</v>
      </c>
      <c r="Q164" s="19">
        <f t="shared" si="10"/>
        <v>4022390.5570800006</v>
      </c>
      <c r="R164" s="29">
        <f ca="1">SUM(OFFSET(E164,,,,List!$D$2))</f>
        <v>3272533.4048400009</v>
      </c>
      <c r="S164" s="29"/>
    </row>
    <row r="165" spans="1:19" x14ac:dyDescent="0.25">
      <c r="A165" t="s">
        <v>20</v>
      </c>
      <c r="B165" s="16" t="s">
        <v>53</v>
      </c>
      <c r="C165" t="s">
        <v>79</v>
      </c>
      <c r="D165" t="s">
        <v>129</v>
      </c>
      <c r="E165" s="19">
        <v>1076074.9272</v>
      </c>
      <c r="F165" s="19">
        <v>1049151.9379500002</v>
      </c>
      <c r="G165" s="19">
        <v>896575.64064</v>
      </c>
      <c r="H165" s="19">
        <v>1476007.2983499998</v>
      </c>
      <c r="I165" s="19">
        <v>950554.31688000006</v>
      </c>
      <c r="J165" s="19">
        <v>1638503.0473</v>
      </c>
      <c r="K165" s="19">
        <v>1101963.22902</v>
      </c>
      <c r="L165" s="19">
        <v>1158849.9216000005</v>
      </c>
      <c r="M165" s="19">
        <v>1191959.9193599999</v>
      </c>
      <c r="N165" s="19">
        <v>1072358.4988799999</v>
      </c>
      <c r="O165" s="19">
        <v>1136783.62845</v>
      </c>
      <c r="P165" s="19">
        <v>1057532.5089</v>
      </c>
      <c r="Q165" s="19">
        <f t="shared" si="10"/>
        <v>13806314.874530002</v>
      </c>
      <c r="R165" s="29">
        <f ca="1">SUM(OFFSET(E165,,,,List!$D$2))</f>
        <v>11611998.737180002</v>
      </c>
      <c r="S165" s="29"/>
    </row>
    <row r="166" spans="1:19" x14ac:dyDescent="0.25">
      <c r="A166" t="s">
        <v>20</v>
      </c>
      <c r="B166" s="16" t="s">
        <v>53</v>
      </c>
      <c r="C166" t="s">
        <v>79</v>
      </c>
      <c r="D166" t="s">
        <v>135</v>
      </c>
      <c r="E166" s="19">
        <v>977019.44282999996</v>
      </c>
      <c r="F166" s="19">
        <v>968636.36303999997</v>
      </c>
      <c r="G166" s="19">
        <v>1001408.5036800001</v>
      </c>
      <c r="H166" s="19">
        <v>1084352.42664</v>
      </c>
      <c r="I166" s="19">
        <v>1143308.4940799999</v>
      </c>
      <c r="J166" s="19">
        <v>986960.09412000002</v>
      </c>
      <c r="K166" s="19">
        <v>1350070.36956</v>
      </c>
      <c r="L166" s="19">
        <v>1343011.6240200002</v>
      </c>
      <c r="M166" s="19">
        <v>1136826.2228400002</v>
      </c>
      <c r="N166" s="19">
        <v>1249095.8937600001</v>
      </c>
      <c r="O166" s="19">
        <v>1043407.4250600002</v>
      </c>
      <c r="P166" s="19">
        <v>1100301.6855600001</v>
      </c>
      <c r="Q166" s="19">
        <f t="shared" si="10"/>
        <v>13384398.545189999</v>
      </c>
      <c r="R166" s="29">
        <f ca="1">SUM(OFFSET(E166,,,,List!$D$2))</f>
        <v>11240689.43457</v>
      </c>
      <c r="S166" s="29"/>
    </row>
    <row r="167" spans="1:19" x14ac:dyDescent="0.25">
      <c r="A167" t="s">
        <v>20</v>
      </c>
      <c r="B167" s="16" t="s">
        <v>53</v>
      </c>
      <c r="C167" t="s">
        <v>79</v>
      </c>
      <c r="D167" t="s">
        <v>130</v>
      </c>
      <c r="E167" s="19">
        <v>327383.54928000004</v>
      </c>
      <c r="F167" s="19">
        <v>333464.97743999999</v>
      </c>
      <c r="G167" s="19">
        <v>346155.73550999997</v>
      </c>
      <c r="H167" s="19">
        <v>290403.24768000003</v>
      </c>
      <c r="I167" s="19">
        <v>331437.83471999998</v>
      </c>
      <c r="J167" s="19">
        <v>355932.47592</v>
      </c>
      <c r="K167" s="19">
        <v>325486.02995999996</v>
      </c>
      <c r="L167" s="19">
        <v>443481.37469999999</v>
      </c>
      <c r="M167" s="19">
        <v>371062.140075</v>
      </c>
      <c r="N167" s="19">
        <v>410361.55064999999</v>
      </c>
      <c r="O167" s="19">
        <v>426633.25968000002</v>
      </c>
      <c r="P167" s="19">
        <v>372878.22663000005</v>
      </c>
      <c r="Q167" s="19">
        <v>4501329.3675000006</v>
      </c>
      <c r="R167" s="29">
        <f ca="1">SUM(OFFSET(E167,,,,List!$D$2))</f>
        <v>3535168.9159349999</v>
      </c>
      <c r="S167" s="29"/>
    </row>
    <row r="168" spans="1:19" x14ac:dyDescent="0.25">
      <c r="E168" s="19"/>
      <c r="F168" s="19"/>
      <c r="G168" s="19"/>
      <c r="H168" s="19"/>
      <c r="I168" s="19"/>
      <c r="J168" s="19"/>
      <c r="K168" s="19"/>
      <c r="L168" s="19"/>
      <c r="M168" s="19"/>
      <c r="N168" s="19"/>
      <c r="O168" s="19"/>
      <c r="P168" s="19"/>
      <c r="Q168" s="19"/>
      <c r="R168" s="29">
        <f ca="1">SUM(OFFSET(E168,,,,List!$D$2))</f>
        <v>0</v>
      </c>
      <c r="S168" s="29"/>
    </row>
    <row r="169" spans="1:19" x14ac:dyDescent="0.25">
      <c r="A169" t="s">
        <v>19</v>
      </c>
      <c r="B169" s="16" t="s">
        <v>53</v>
      </c>
      <c r="C169" t="s">
        <v>79</v>
      </c>
      <c r="D169" t="s">
        <v>133</v>
      </c>
      <c r="E169" s="19">
        <v>488659.31099999999</v>
      </c>
      <c r="F169" s="19">
        <v>505029.49199999997</v>
      </c>
      <c r="G169" s="19">
        <v>490582.755</v>
      </c>
      <c r="H169" s="19">
        <v>536808.13199999998</v>
      </c>
      <c r="I169" s="19">
        <v>572015.5199999999</v>
      </c>
      <c r="J169" s="19">
        <v>542285.76600000006</v>
      </c>
      <c r="K169" s="19">
        <v>604734.76800000004</v>
      </c>
      <c r="L169" s="19">
        <v>592486.78500000003</v>
      </c>
      <c r="M169" s="19">
        <v>611196.89400000009</v>
      </c>
      <c r="N169" s="19">
        <v>568516.80599999998</v>
      </c>
      <c r="O169" s="19">
        <v>597696.5610000001</v>
      </c>
      <c r="P169" s="19">
        <v>567414.73800000001</v>
      </c>
      <c r="Q169" s="19">
        <f t="shared" ref="Q169:Q177" si="11">SUM(E169:P169)</f>
        <v>6677427.5279999999</v>
      </c>
      <c r="R169" s="29">
        <f ca="1">SUM(OFFSET(E169,,,,List!$D$2))</f>
        <v>5512316.2290000003</v>
      </c>
      <c r="S169" s="29"/>
    </row>
    <row r="170" spans="1:19" x14ac:dyDescent="0.25">
      <c r="A170" t="s">
        <v>19</v>
      </c>
      <c r="B170" s="16" t="s">
        <v>53</v>
      </c>
      <c r="C170" t="s">
        <v>79</v>
      </c>
      <c r="D170" t="s">
        <v>137</v>
      </c>
      <c r="E170" s="19">
        <v>493721.45459999994</v>
      </c>
      <c r="F170" s="19">
        <v>495569.92320000002</v>
      </c>
      <c r="G170" s="19">
        <v>481900.06755000004</v>
      </c>
      <c r="H170" s="19">
        <v>467437.13280000002</v>
      </c>
      <c r="I170" s="19">
        <v>486222.04124999995</v>
      </c>
      <c r="J170" s="19">
        <v>489948.28343999991</v>
      </c>
      <c r="K170" s="19">
        <v>414909.4752000001</v>
      </c>
      <c r="L170" s="19">
        <v>396228.51180000009</v>
      </c>
      <c r="M170" s="19">
        <v>371641.37472000008</v>
      </c>
      <c r="N170" s="19">
        <v>399993.35824800009</v>
      </c>
      <c r="O170" s="19">
        <v>381227.36256000004</v>
      </c>
      <c r="P170" s="19">
        <v>459266.16383999999</v>
      </c>
      <c r="Q170" s="19">
        <f t="shared" si="11"/>
        <v>5338065.1492079999</v>
      </c>
      <c r="R170" s="29">
        <f ca="1">SUM(OFFSET(E170,,,,List!$D$2))</f>
        <v>4497571.6228080001</v>
      </c>
      <c r="S170" s="29"/>
    </row>
    <row r="171" spans="1:19" x14ac:dyDescent="0.25">
      <c r="A171" t="s">
        <v>19</v>
      </c>
      <c r="B171" s="16" t="s">
        <v>53</v>
      </c>
      <c r="C171" t="s">
        <v>79</v>
      </c>
      <c r="D171" t="s">
        <v>134</v>
      </c>
      <c r="E171" s="19">
        <v>410587.50149999995</v>
      </c>
      <c r="F171" s="19">
        <v>383534.69220000011</v>
      </c>
      <c r="G171" s="19">
        <v>376907.25600000005</v>
      </c>
      <c r="H171" s="19">
        <v>396180.9225000001</v>
      </c>
      <c r="I171" s="19">
        <v>419094.96552000014</v>
      </c>
      <c r="J171" s="19">
        <v>393588.55800000014</v>
      </c>
      <c r="K171" s="19">
        <v>358602.90840000007</v>
      </c>
      <c r="L171" s="19">
        <v>351732.01536000008</v>
      </c>
      <c r="M171" s="19">
        <v>380554.08098400006</v>
      </c>
      <c r="N171" s="19">
        <v>415515.70368000009</v>
      </c>
      <c r="O171" s="19">
        <v>329635.64304000005</v>
      </c>
      <c r="P171" s="19">
        <v>427185.60192000004</v>
      </c>
      <c r="Q171" s="19">
        <f t="shared" si="11"/>
        <v>4643119.8491040012</v>
      </c>
      <c r="R171" s="29">
        <f ca="1">SUM(OFFSET(E171,,,,List!$D$2))</f>
        <v>3886298.6041440009</v>
      </c>
      <c r="S171" s="29"/>
    </row>
    <row r="172" spans="1:19" x14ac:dyDescent="0.25">
      <c r="A172" t="s">
        <v>19</v>
      </c>
      <c r="B172" s="16" t="s">
        <v>53</v>
      </c>
      <c r="C172" t="s">
        <v>79</v>
      </c>
      <c r="D172" t="s">
        <v>132</v>
      </c>
      <c r="E172" s="19">
        <v>607705.7133510001</v>
      </c>
      <c r="F172" s="19">
        <v>632164.45723200007</v>
      </c>
      <c r="G172" s="19">
        <v>623080.32391799998</v>
      </c>
      <c r="H172" s="19">
        <v>517280.78493000002</v>
      </c>
      <c r="I172" s="19">
        <v>596588.10249600001</v>
      </c>
      <c r="J172" s="19">
        <v>634140.92138399999</v>
      </c>
      <c r="K172" s="19">
        <v>592107.56514000008</v>
      </c>
      <c r="L172" s="19">
        <v>824332.31852400012</v>
      </c>
      <c r="M172" s="19">
        <v>682754.33773800009</v>
      </c>
      <c r="N172" s="19">
        <v>755065.25319600001</v>
      </c>
      <c r="O172" s="19">
        <v>785005.19781120005</v>
      </c>
      <c r="P172" s="19">
        <v>738774.90348480002</v>
      </c>
      <c r="Q172" s="19">
        <f t="shared" si="11"/>
        <v>7988999.8792050015</v>
      </c>
      <c r="R172" s="29">
        <f ca="1">SUM(OFFSET(E172,,,,List!$D$2))</f>
        <v>6465219.7779090013</v>
      </c>
      <c r="S172" s="29"/>
    </row>
    <row r="173" spans="1:19" x14ac:dyDescent="0.25">
      <c r="A173" t="s">
        <v>19</v>
      </c>
      <c r="B173" s="16" t="s">
        <v>53</v>
      </c>
      <c r="C173" t="s">
        <v>79</v>
      </c>
      <c r="D173" t="s">
        <v>136</v>
      </c>
      <c r="E173" s="19">
        <v>855606.86467200017</v>
      </c>
      <c r="F173" s="19">
        <v>903938.14458000008</v>
      </c>
      <c r="G173" s="19">
        <v>1520794.6113139999</v>
      </c>
      <c r="H173" s="19">
        <v>944581.51093500003</v>
      </c>
      <c r="I173" s="19">
        <v>1018977.8952959999</v>
      </c>
      <c r="J173" s="19">
        <v>948386.05315200007</v>
      </c>
      <c r="K173" s="19">
        <v>633961.6113600001</v>
      </c>
      <c r="L173" s="19">
        <v>833458.32139679987</v>
      </c>
      <c r="M173" s="19">
        <v>844332.42635279999</v>
      </c>
      <c r="N173" s="19">
        <v>604332.01224000007</v>
      </c>
      <c r="O173" s="19">
        <v>770806.74745800009</v>
      </c>
      <c r="P173" s="19">
        <v>787648.88125439989</v>
      </c>
      <c r="Q173" s="19">
        <f t="shared" si="11"/>
        <v>10666825.080011001</v>
      </c>
      <c r="R173" s="29">
        <f ca="1">SUM(OFFSET(E173,,,,List!$D$2))</f>
        <v>9108369.4512986019</v>
      </c>
      <c r="S173" s="29"/>
    </row>
    <row r="174" spans="1:19" x14ac:dyDescent="0.25">
      <c r="A174" t="s">
        <v>19</v>
      </c>
      <c r="B174" s="16" t="s">
        <v>53</v>
      </c>
      <c r="C174" t="s">
        <v>79</v>
      </c>
      <c r="D174" t="s">
        <v>138</v>
      </c>
      <c r="E174" s="19">
        <v>485240.00427000009</v>
      </c>
      <c r="F174" s="19">
        <v>496901.67012000002</v>
      </c>
      <c r="G174" s="19">
        <v>587306.22291000001</v>
      </c>
      <c r="H174" s="19">
        <v>1474767.5060749999</v>
      </c>
      <c r="I174" s="19">
        <v>577892.55636000005</v>
      </c>
      <c r="J174" s="19">
        <v>521392.79542500002</v>
      </c>
      <c r="K174" s="19">
        <v>348532.13587500004</v>
      </c>
      <c r="L174" s="19">
        <v>462604.06367999996</v>
      </c>
      <c r="M174" s="19">
        <v>463558.73008500005</v>
      </c>
      <c r="N174" s="19">
        <v>342417.53700000001</v>
      </c>
      <c r="O174" s="19">
        <v>436555.308915</v>
      </c>
      <c r="P174" s="19">
        <v>423326.36015999998</v>
      </c>
      <c r="Q174" s="19">
        <f t="shared" si="11"/>
        <v>6620494.8908749996</v>
      </c>
      <c r="R174" s="29">
        <f ca="1">SUM(OFFSET(E174,,,,List!$D$2))</f>
        <v>5760613.2217999995</v>
      </c>
      <c r="S174" s="29"/>
    </row>
    <row r="175" spans="1:19" x14ac:dyDescent="0.25">
      <c r="A175" t="s">
        <v>19</v>
      </c>
      <c r="B175" s="16" t="s">
        <v>53</v>
      </c>
      <c r="C175" t="s">
        <v>79</v>
      </c>
      <c r="D175" t="s">
        <v>131</v>
      </c>
      <c r="E175" s="19">
        <v>363238.63613999996</v>
      </c>
      <c r="F175" s="19">
        <v>383024.39373000001</v>
      </c>
      <c r="G175" s="19">
        <v>398386.33465500001</v>
      </c>
      <c r="H175" s="19">
        <v>340708.62573000003</v>
      </c>
      <c r="I175" s="19">
        <v>341078.05242000002</v>
      </c>
      <c r="J175" s="19">
        <v>368619.78433499997</v>
      </c>
      <c r="K175" s="19">
        <v>335322.14624999999</v>
      </c>
      <c r="L175" s="19">
        <v>368686.5822</v>
      </c>
      <c r="M175" s="19">
        <v>325847.51198999997</v>
      </c>
      <c r="N175" s="19">
        <v>362118.43908000004</v>
      </c>
      <c r="O175" s="19">
        <v>350157.23077500006</v>
      </c>
      <c r="P175" s="19">
        <v>356777.11871999997</v>
      </c>
      <c r="Q175" s="19">
        <f t="shared" si="11"/>
        <v>4293964.8560250001</v>
      </c>
      <c r="R175" s="29">
        <f ca="1">SUM(OFFSET(E175,,,,List!$D$2))</f>
        <v>3587030.5065300004</v>
      </c>
      <c r="S175" s="29"/>
    </row>
    <row r="176" spans="1:19" x14ac:dyDescent="0.25">
      <c r="A176" t="s">
        <v>19</v>
      </c>
      <c r="B176" s="16" t="s">
        <v>53</v>
      </c>
      <c r="C176" t="s">
        <v>79</v>
      </c>
      <c r="D176" t="s">
        <v>129</v>
      </c>
      <c r="E176" s="19">
        <v>978349.75524000009</v>
      </c>
      <c r="F176" s="19">
        <v>964115.41245300008</v>
      </c>
      <c r="G176" s="19">
        <v>1392128.869838</v>
      </c>
      <c r="H176" s="19">
        <v>1870389.7955519999</v>
      </c>
      <c r="I176" s="19">
        <v>873138.03746400017</v>
      </c>
      <c r="J176" s="19">
        <v>1033652.74257</v>
      </c>
      <c r="K176" s="19">
        <v>961093.70283600001</v>
      </c>
      <c r="L176" s="19">
        <v>1044383.9293440002</v>
      </c>
      <c r="M176" s="19">
        <v>1096603.1258112001</v>
      </c>
      <c r="N176" s="19">
        <v>1007123.3568648</v>
      </c>
      <c r="O176" s="19">
        <v>1013495.3421479998</v>
      </c>
      <c r="P176" s="19">
        <v>984152.70215999999</v>
      </c>
      <c r="Q176" s="19">
        <f t="shared" si="11"/>
        <v>13218626.772281002</v>
      </c>
      <c r="R176" s="29">
        <f ca="1">SUM(OFFSET(E176,,,,List!$D$2))</f>
        <v>11220978.727973001</v>
      </c>
      <c r="S176" s="29"/>
    </row>
    <row r="177" spans="1:19" x14ac:dyDescent="0.25">
      <c r="A177" t="s">
        <v>19</v>
      </c>
      <c r="B177" s="16" t="s">
        <v>53</v>
      </c>
      <c r="C177" t="s">
        <v>79</v>
      </c>
      <c r="D177" t="s">
        <v>135</v>
      </c>
      <c r="E177" s="19">
        <v>870252.36969599989</v>
      </c>
      <c r="F177" s="19">
        <v>918143.61645600002</v>
      </c>
      <c r="G177" s="19">
        <v>920044.06275600009</v>
      </c>
      <c r="H177" s="19">
        <v>956000.50675199996</v>
      </c>
      <c r="I177" s="19">
        <v>1083710.4981120001</v>
      </c>
      <c r="J177" s="19">
        <v>888264.08470800007</v>
      </c>
      <c r="K177" s="19">
        <v>1240915.7439359999</v>
      </c>
      <c r="L177" s="19">
        <v>1222832.8518912003</v>
      </c>
      <c r="M177" s="19">
        <v>1035207.8788392002</v>
      </c>
      <c r="N177" s="19">
        <v>1161138.7245744001</v>
      </c>
      <c r="O177" s="19">
        <v>980358.97639680002</v>
      </c>
      <c r="P177" s="19">
        <v>1023954.2216640001</v>
      </c>
      <c r="Q177" s="19">
        <f t="shared" si="11"/>
        <v>12300823.5357816</v>
      </c>
      <c r="R177" s="29">
        <f ca="1">SUM(OFFSET(E177,,,,List!$D$2))</f>
        <v>10296510.3377208</v>
      </c>
      <c r="S177" s="29"/>
    </row>
    <row r="178" spans="1:19" x14ac:dyDescent="0.25">
      <c r="A178" t="s">
        <v>19</v>
      </c>
      <c r="B178" s="16" t="s">
        <v>53</v>
      </c>
      <c r="C178" t="s">
        <v>79</v>
      </c>
      <c r="D178" t="s">
        <v>130</v>
      </c>
      <c r="E178" s="19">
        <v>288506.75280300004</v>
      </c>
      <c r="F178" s="19">
        <v>300118.47969599999</v>
      </c>
      <c r="G178" s="19">
        <v>317963.670453</v>
      </c>
      <c r="H178" s="19">
        <v>269530.51425300003</v>
      </c>
      <c r="I178" s="19">
        <v>324705.50370224996</v>
      </c>
      <c r="J178" s="19">
        <v>327784.75460999989</v>
      </c>
      <c r="K178" s="19">
        <v>319080.18788099999</v>
      </c>
      <c r="L178" s="19">
        <v>417008.25182250002</v>
      </c>
      <c r="M178" s="19">
        <v>345387.63846374996</v>
      </c>
      <c r="N178" s="19">
        <v>385824.46823999996</v>
      </c>
      <c r="O178" s="19">
        <v>405301.59669600002</v>
      </c>
      <c r="P178" s="19">
        <v>361771.215624</v>
      </c>
      <c r="Q178" s="19">
        <v>4501329.3675000006</v>
      </c>
      <c r="R178" s="29">
        <f ca="1">SUM(OFFSET(E178,,,,List!$D$2))</f>
        <v>3295910.2219245001</v>
      </c>
      <c r="S178" s="29"/>
    </row>
    <row r="179" spans="1:19" x14ac:dyDescent="0.25">
      <c r="F179" s="19"/>
      <c r="G179" s="19"/>
      <c r="H179" s="19"/>
      <c r="I179" s="19"/>
      <c r="J179" s="19"/>
      <c r="K179" s="19"/>
      <c r="L179" s="19"/>
      <c r="M179" s="19"/>
      <c r="N179" s="19"/>
      <c r="O179" s="19"/>
      <c r="P179" s="19"/>
      <c r="Q179" s="19"/>
      <c r="R179" s="19"/>
      <c r="S179" s="29"/>
    </row>
    <row r="180" spans="1:19" x14ac:dyDescent="0.25">
      <c r="E180" s="19"/>
      <c r="F180" s="19"/>
      <c r="G180" s="19"/>
      <c r="H180" s="19"/>
      <c r="I180" s="19"/>
      <c r="J180" s="19"/>
      <c r="K180" s="19"/>
      <c r="L180" s="19"/>
      <c r="M180" s="19"/>
      <c r="N180" s="19"/>
      <c r="O180" s="19"/>
      <c r="P180" s="19"/>
      <c r="Q180" s="19"/>
      <c r="R180" s="29"/>
    </row>
    <row r="181" spans="1:19" x14ac:dyDescent="0.25">
      <c r="A181" s="20" t="s">
        <v>41</v>
      </c>
      <c r="B181" s="20" t="s">
        <v>54</v>
      </c>
      <c r="C181" s="20" t="s">
        <v>55</v>
      </c>
      <c r="D181" s="11" t="s">
        <v>128</v>
      </c>
      <c r="E181" s="10" t="s">
        <v>42</v>
      </c>
      <c r="F181" s="10" t="s">
        <v>43</v>
      </c>
      <c r="G181" s="10" t="s">
        <v>44</v>
      </c>
      <c r="H181" s="10" t="s">
        <v>45</v>
      </c>
      <c r="I181" s="10" t="s">
        <v>46</v>
      </c>
      <c r="J181" s="10" t="s">
        <v>47</v>
      </c>
      <c r="K181" s="10" t="s">
        <v>48</v>
      </c>
      <c r="L181" s="10" t="s">
        <v>49</v>
      </c>
      <c r="M181" s="10" t="s">
        <v>50</v>
      </c>
      <c r="N181" s="10" t="s">
        <v>51</v>
      </c>
      <c r="O181" s="10" t="s">
        <v>6</v>
      </c>
      <c r="P181" s="10" t="s">
        <v>52</v>
      </c>
      <c r="Q181" s="10" t="s">
        <v>15</v>
      </c>
      <c r="R181" s="12" t="s">
        <v>40</v>
      </c>
    </row>
    <row r="182" spans="1:19" x14ac:dyDescent="0.25">
      <c r="A182" t="s">
        <v>20</v>
      </c>
      <c r="B182" s="16" t="s">
        <v>38</v>
      </c>
      <c r="C182" t="s">
        <v>78</v>
      </c>
      <c r="D182" t="s">
        <v>105</v>
      </c>
      <c r="E182" s="4">
        <v>0.06</v>
      </c>
      <c r="F182" s="4">
        <v>0.1</v>
      </c>
      <c r="G182" s="4">
        <v>0.13</v>
      </c>
      <c r="H182" s="4">
        <v>0.14000000000000001</v>
      </c>
      <c r="I182" s="4">
        <v>0.1</v>
      </c>
      <c r="J182" s="4">
        <v>0.15</v>
      </c>
      <c r="K182" s="4">
        <v>0.14000000000000001</v>
      </c>
      <c r="L182" s="4">
        <v>0.06</v>
      </c>
      <c r="M182" s="4">
        <v>0.14000000000000001</v>
      </c>
      <c r="N182" s="4">
        <v>0.06</v>
      </c>
      <c r="O182" s="4">
        <v>7.0000000000000007E-2</v>
      </c>
      <c r="P182" s="4">
        <v>0.15</v>
      </c>
      <c r="Q182" s="4">
        <f>AVERAGE(E182:P182)</f>
        <v>0.10833333333333334</v>
      </c>
      <c r="R182" s="37">
        <f ca="1">OFFSET(D182,,List!$D$2)</f>
        <v>0.06</v>
      </c>
    </row>
    <row r="183" spans="1:19" x14ac:dyDescent="0.25">
      <c r="A183" t="s">
        <v>20</v>
      </c>
      <c r="B183" s="16" t="s">
        <v>38</v>
      </c>
      <c r="C183" t="s">
        <v>78</v>
      </c>
      <c r="D183" t="s">
        <v>106</v>
      </c>
      <c r="E183" s="4">
        <v>7.0000000000000007E-2</v>
      </c>
      <c r="F183" s="4">
        <v>0.13</v>
      </c>
      <c r="G183" s="4">
        <v>0.13</v>
      </c>
      <c r="H183" s="4">
        <v>0.11</v>
      </c>
      <c r="I183" s="4">
        <v>0.08</v>
      </c>
      <c r="J183" s="4">
        <v>7.0000000000000007E-2</v>
      </c>
      <c r="K183" s="4">
        <v>0.09</v>
      </c>
      <c r="L183" s="4">
        <v>0.1</v>
      </c>
      <c r="M183" s="4">
        <v>0.14000000000000001</v>
      </c>
      <c r="N183" s="4">
        <v>0.15</v>
      </c>
      <c r="O183" s="4">
        <v>7.0000000000000007E-2</v>
      </c>
      <c r="P183" s="4">
        <v>7.0000000000000007E-2</v>
      </c>
      <c r="Q183" s="4">
        <f t="shared" ref="Q183:Q191" si="12">AVERAGE(E183:P183)</f>
        <v>0.10083333333333334</v>
      </c>
      <c r="R183" s="37">
        <f ca="1">OFFSET(D183,,List!$D$2)</f>
        <v>0.15</v>
      </c>
    </row>
    <row r="184" spans="1:19" x14ac:dyDescent="0.25">
      <c r="A184" t="s">
        <v>20</v>
      </c>
      <c r="B184" s="16" t="s">
        <v>38</v>
      </c>
      <c r="C184" t="s">
        <v>78</v>
      </c>
      <c r="D184" t="s">
        <v>107</v>
      </c>
      <c r="E184" s="4">
        <v>0.09</v>
      </c>
      <c r="F184" s="4">
        <v>0.15</v>
      </c>
      <c r="G184" s="4">
        <v>0.11</v>
      </c>
      <c r="H184" s="4">
        <v>0.08</v>
      </c>
      <c r="I184" s="4">
        <v>0.06</v>
      </c>
      <c r="J184" s="4">
        <v>0.12</v>
      </c>
      <c r="K184" s="4">
        <v>0.06</v>
      </c>
      <c r="L184" s="4">
        <v>0.13</v>
      </c>
      <c r="M184" s="4">
        <v>0.15</v>
      </c>
      <c r="N184" s="4">
        <v>0.06</v>
      </c>
      <c r="O184" s="4">
        <v>0.13</v>
      </c>
      <c r="P184" s="4">
        <v>0.08</v>
      </c>
      <c r="Q184" s="4">
        <f t="shared" si="12"/>
        <v>0.10166666666666668</v>
      </c>
      <c r="R184" s="37">
        <f ca="1">OFFSET(D184,,List!$D$2)</f>
        <v>0.06</v>
      </c>
    </row>
    <row r="185" spans="1:19" x14ac:dyDescent="0.25">
      <c r="A185" t="s">
        <v>20</v>
      </c>
      <c r="B185" s="16" t="s">
        <v>38</v>
      </c>
      <c r="C185" t="s">
        <v>78</v>
      </c>
      <c r="D185" t="s">
        <v>108</v>
      </c>
      <c r="E185" s="4">
        <v>0.06</v>
      </c>
      <c r="F185" s="4">
        <v>0.15</v>
      </c>
      <c r="G185" s="4">
        <v>0.08</v>
      </c>
      <c r="H185" s="4">
        <v>0.14000000000000001</v>
      </c>
      <c r="I185" s="4">
        <v>0.1</v>
      </c>
      <c r="J185" s="4">
        <v>0.11</v>
      </c>
      <c r="K185" s="4">
        <v>0.14000000000000001</v>
      </c>
      <c r="L185" s="4">
        <v>7.0000000000000007E-2</v>
      </c>
      <c r="M185" s="4">
        <v>0.11</v>
      </c>
      <c r="N185" s="4">
        <v>0.06</v>
      </c>
      <c r="O185" s="4">
        <v>0.12</v>
      </c>
      <c r="P185" s="4">
        <v>0.14000000000000001</v>
      </c>
      <c r="Q185" s="4">
        <f t="shared" si="12"/>
        <v>0.10666666666666669</v>
      </c>
      <c r="R185" s="37">
        <f ca="1">OFFSET(D185,,List!$D$2)</f>
        <v>0.06</v>
      </c>
    </row>
    <row r="186" spans="1:19" x14ac:dyDescent="0.25">
      <c r="A186" t="s">
        <v>20</v>
      </c>
      <c r="B186" s="16" t="s">
        <v>38</v>
      </c>
      <c r="C186" t="s">
        <v>78</v>
      </c>
      <c r="D186" t="s">
        <v>87</v>
      </c>
      <c r="E186" s="4">
        <v>0.1</v>
      </c>
      <c r="F186" s="4">
        <v>0.13</v>
      </c>
      <c r="G186" s="4">
        <v>0.09</v>
      </c>
      <c r="H186" s="4">
        <v>0.09</v>
      </c>
      <c r="I186" s="4">
        <v>0.1</v>
      </c>
      <c r="J186" s="4">
        <v>0.09</v>
      </c>
      <c r="K186" s="4">
        <v>0.06</v>
      </c>
      <c r="L186" s="4">
        <v>7.0000000000000007E-2</v>
      </c>
      <c r="M186" s="4">
        <v>0.06</v>
      </c>
      <c r="N186" s="4">
        <v>0.15</v>
      </c>
      <c r="O186" s="4">
        <v>0.06</v>
      </c>
      <c r="P186" s="4">
        <v>0.12</v>
      </c>
      <c r="Q186" s="4">
        <f t="shared" si="12"/>
        <v>9.3333333333333338E-2</v>
      </c>
      <c r="R186" s="37">
        <f ca="1">OFFSET(D186,,List!$D$2)</f>
        <v>0.15</v>
      </c>
    </row>
    <row r="187" spans="1:19" x14ac:dyDescent="0.25">
      <c r="A187" t="s">
        <v>20</v>
      </c>
      <c r="B187" s="16" t="s">
        <v>38</v>
      </c>
      <c r="C187" t="s">
        <v>78</v>
      </c>
      <c r="D187" t="s">
        <v>86</v>
      </c>
      <c r="E187" s="4">
        <v>0.14000000000000001</v>
      </c>
      <c r="F187" s="4">
        <v>0.08</v>
      </c>
      <c r="G187" s="4">
        <v>0.08</v>
      </c>
      <c r="H187" s="4">
        <v>0.11</v>
      </c>
      <c r="I187" s="4">
        <v>0.13</v>
      </c>
      <c r="J187" s="4">
        <v>0.1</v>
      </c>
      <c r="K187" s="4">
        <v>0.09</v>
      </c>
      <c r="L187" s="4">
        <v>0.08</v>
      </c>
      <c r="M187" s="4">
        <v>0.12</v>
      </c>
      <c r="N187" s="4">
        <v>0.08</v>
      </c>
      <c r="O187" s="4">
        <v>0.15</v>
      </c>
      <c r="P187" s="4">
        <v>0.1</v>
      </c>
      <c r="Q187" s="4">
        <f t="shared" si="12"/>
        <v>0.105</v>
      </c>
      <c r="R187" s="37">
        <f ca="1">OFFSET(D187,,List!$D$2)</f>
        <v>0.08</v>
      </c>
    </row>
    <row r="188" spans="1:19" x14ac:dyDescent="0.25">
      <c r="A188" t="s">
        <v>20</v>
      </c>
      <c r="B188" s="16" t="s">
        <v>38</v>
      </c>
      <c r="C188" t="s">
        <v>78</v>
      </c>
      <c r="D188" t="s">
        <v>109</v>
      </c>
      <c r="E188" s="4">
        <v>7.0000000000000007E-2</v>
      </c>
      <c r="F188" s="4">
        <v>0.11</v>
      </c>
      <c r="G188" s="4">
        <v>0.15</v>
      </c>
      <c r="H188" s="4">
        <v>0.1</v>
      </c>
      <c r="I188" s="4">
        <v>7.0000000000000007E-2</v>
      </c>
      <c r="J188" s="4">
        <v>0.09</v>
      </c>
      <c r="K188" s="4">
        <v>0.14000000000000001</v>
      </c>
      <c r="L188" s="4">
        <v>0.15</v>
      </c>
      <c r="M188" s="4">
        <v>0.06</v>
      </c>
      <c r="N188" s="4">
        <v>0.14000000000000001</v>
      </c>
      <c r="O188" s="4">
        <v>0.15</v>
      </c>
      <c r="P188" s="4">
        <v>0.09</v>
      </c>
      <c r="Q188" s="4">
        <f t="shared" si="12"/>
        <v>0.11</v>
      </c>
      <c r="R188" s="37">
        <f ca="1">OFFSET(D188,,List!$D$2)</f>
        <v>0.14000000000000001</v>
      </c>
    </row>
    <row r="189" spans="1:19" x14ac:dyDescent="0.25">
      <c r="A189" t="s">
        <v>20</v>
      </c>
      <c r="B189" s="16" t="s">
        <v>38</v>
      </c>
      <c r="C189" t="s">
        <v>78</v>
      </c>
      <c r="D189" t="s">
        <v>110</v>
      </c>
      <c r="E189" s="4">
        <v>0.09</v>
      </c>
      <c r="F189" s="4">
        <v>0.11</v>
      </c>
      <c r="G189" s="4">
        <v>0.06</v>
      </c>
      <c r="H189" s="4">
        <v>0.09</v>
      </c>
      <c r="I189" s="4">
        <v>0.09</v>
      </c>
      <c r="J189" s="4">
        <v>0.15</v>
      </c>
      <c r="K189" s="4">
        <v>0.13</v>
      </c>
      <c r="L189" s="4">
        <v>7.0000000000000007E-2</v>
      </c>
      <c r="M189" s="4">
        <v>0.11</v>
      </c>
      <c r="N189" s="4">
        <v>0.13</v>
      </c>
      <c r="O189" s="4">
        <v>7.0000000000000007E-2</v>
      </c>
      <c r="P189" s="4">
        <v>0.13</v>
      </c>
      <c r="Q189" s="4">
        <f t="shared" si="12"/>
        <v>0.10249999999999999</v>
      </c>
      <c r="R189" s="37">
        <f ca="1">OFFSET(D189,,List!$D$2)</f>
        <v>0.13</v>
      </c>
    </row>
    <row r="190" spans="1:19" x14ac:dyDescent="0.25">
      <c r="A190" t="s">
        <v>20</v>
      </c>
      <c r="B190" s="16" t="s">
        <v>38</v>
      </c>
      <c r="C190" t="s">
        <v>78</v>
      </c>
      <c r="D190" t="s">
        <v>111</v>
      </c>
      <c r="E190" s="4">
        <v>0.09</v>
      </c>
      <c r="F190" s="4">
        <v>0.11</v>
      </c>
      <c r="G190" s="4">
        <v>0.12</v>
      </c>
      <c r="H190" s="4">
        <v>0.11</v>
      </c>
      <c r="I190" s="4">
        <v>0.12</v>
      </c>
      <c r="J190" s="4">
        <v>0.13</v>
      </c>
      <c r="K190" s="4">
        <v>0.11</v>
      </c>
      <c r="L190" s="4">
        <v>0.1</v>
      </c>
      <c r="M190" s="4">
        <v>0.11</v>
      </c>
      <c r="N190" s="4">
        <v>0.12</v>
      </c>
      <c r="O190" s="4">
        <v>0.11</v>
      </c>
      <c r="P190" s="4">
        <v>0.09</v>
      </c>
      <c r="Q190" s="4">
        <f t="shared" si="12"/>
        <v>0.11000000000000003</v>
      </c>
      <c r="R190" s="37">
        <f ca="1">OFFSET(D190,,List!$D$2)</f>
        <v>0.12</v>
      </c>
    </row>
    <row r="191" spans="1:19" x14ac:dyDescent="0.25">
      <c r="A191" t="s">
        <v>20</v>
      </c>
      <c r="B191" s="16" t="s">
        <v>38</v>
      </c>
      <c r="C191" t="s">
        <v>78</v>
      </c>
      <c r="D191" t="s">
        <v>112</v>
      </c>
      <c r="E191" s="4">
        <v>0.1</v>
      </c>
      <c r="F191" s="4">
        <v>0.11</v>
      </c>
      <c r="G191" s="4">
        <v>0.09</v>
      </c>
      <c r="H191" s="4">
        <v>0.08</v>
      </c>
      <c r="I191" s="4">
        <v>0.12</v>
      </c>
      <c r="J191" s="4">
        <v>0.09</v>
      </c>
      <c r="K191" s="4">
        <v>0.14000000000000001</v>
      </c>
      <c r="L191" s="4">
        <v>0.12</v>
      </c>
      <c r="M191" s="4">
        <v>0.09</v>
      </c>
      <c r="N191" s="4">
        <v>0.12</v>
      </c>
      <c r="O191" s="4">
        <v>0.06</v>
      </c>
      <c r="P191" s="4">
        <v>0.12</v>
      </c>
      <c r="Q191" s="4">
        <f t="shared" si="12"/>
        <v>0.10333333333333335</v>
      </c>
      <c r="R191" s="37">
        <f ca="1">OFFSET(D191,,List!$D$2)</f>
        <v>0.12</v>
      </c>
    </row>
    <row r="192" spans="1:19" x14ac:dyDescent="0.25">
      <c r="E192" s="4"/>
      <c r="F192" s="4"/>
      <c r="G192" s="4"/>
      <c r="H192" s="4"/>
      <c r="I192" s="4"/>
      <c r="J192" s="4"/>
      <c r="K192" s="4"/>
      <c r="L192" s="4"/>
      <c r="M192" s="4"/>
      <c r="N192" s="4"/>
      <c r="O192" s="4"/>
      <c r="P192" s="4"/>
      <c r="Q192" s="4"/>
      <c r="R192" s="4"/>
    </row>
    <row r="193" spans="1:18" x14ac:dyDescent="0.25">
      <c r="A193" t="s">
        <v>20</v>
      </c>
      <c r="B193" s="16" t="s">
        <v>38</v>
      </c>
      <c r="C193" t="s">
        <v>103</v>
      </c>
      <c r="D193" t="s">
        <v>81</v>
      </c>
      <c r="E193" s="4">
        <v>0.1</v>
      </c>
      <c r="F193" s="4">
        <v>7.0000000000000007E-2</v>
      </c>
      <c r="G193" s="4">
        <v>0.06</v>
      </c>
      <c r="H193" s="4">
        <v>0.09</v>
      </c>
      <c r="I193" s="4">
        <v>7.0000000000000007E-2</v>
      </c>
      <c r="J193" s="4">
        <v>0.09</v>
      </c>
      <c r="K193" s="4">
        <v>0.08</v>
      </c>
      <c r="L193" s="4">
        <v>0.09</v>
      </c>
      <c r="M193" s="4">
        <v>0.05</v>
      </c>
      <c r="N193" s="4">
        <v>0.1</v>
      </c>
      <c r="O193" s="4">
        <v>0.06</v>
      </c>
      <c r="P193" s="4">
        <v>7.0000000000000007E-2</v>
      </c>
      <c r="Q193" s="4">
        <f>AVERAGE(E193:P193)</f>
        <v>7.7499999999999999E-2</v>
      </c>
      <c r="R193" s="37">
        <f ca="1">OFFSET(D193,,List!$D$2)</f>
        <v>0.1</v>
      </c>
    </row>
    <row r="194" spans="1:18" x14ac:dyDescent="0.25">
      <c r="A194" t="s">
        <v>20</v>
      </c>
      <c r="B194" s="16" t="s">
        <v>38</v>
      </c>
      <c r="C194" t="s">
        <v>103</v>
      </c>
      <c r="D194" t="s">
        <v>82</v>
      </c>
      <c r="E194" s="4">
        <v>0.06</v>
      </c>
      <c r="F194" s="4">
        <v>0.08</v>
      </c>
      <c r="G194" s="4">
        <v>0.08</v>
      </c>
      <c r="H194" s="4">
        <v>0.08</v>
      </c>
      <c r="I194" s="4">
        <v>0.08</v>
      </c>
      <c r="J194" s="4">
        <v>0.08</v>
      </c>
      <c r="K194" s="4">
        <v>7.0000000000000007E-2</v>
      </c>
      <c r="L194" s="4">
        <v>0.05</v>
      </c>
      <c r="M194" s="4">
        <v>7.0000000000000007E-2</v>
      </c>
      <c r="N194" s="4">
        <v>0.08</v>
      </c>
      <c r="O194" s="4">
        <v>0.09</v>
      </c>
      <c r="P194" s="4">
        <v>0.11</v>
      </c>
      <c r="Q194" s="4">
        <f t="shared" ref="Q194:Q202" si="13">AVERAGE(E194:P194)</f>
        <v>7.7499999999999999E-2</v>
      </c>
      <c r="R194" s="37">
        <f ca="1">OFFSET(D194,,List!$D$2)</f>
        <v>0.08</v>
      </c>
    </row>
    <row r="195" spans="1:18" x14ac:dyDescent="0.25">
      <c r="A195" t="s">
        <v>20</v>
      </c>
      <c r="B195" s="16" t="s">
        <v>38</v>
      </c>
      <c r="C195" t="s">
        <v>103</v>
      </c>
      <c r="D195" t="s">
        <v>113</v>
      </c>
      <c r="E195" s="4">
        <v>0.09</v>
      </c>
      <c r="F195" s="4">
        <v>0.09</v>
      </c>
      <c r="G195" s="4">
        <v>0.05</v>
      </c>
      <c r="H195" s="4">
        <v>7.0000000000000007E-2</v>
      </c>
      <c r="I195" s="4">
        <v>7.0000000000000007E-2</v>
      </c>
      <c r="J195" s="4">
        <v>7.0000000000000007E-2</v>
      </c>
      <c r="K195" s="4">
        <v>0.06</v>
      </c>
      <c r="L195" s="4">
        <v>0.09</v>
      </c>
      <c r="M195" s="4">
        <v>0.11</v>
      </c>
      <c r="N195" s="4">
        <v>0.08</v>
      </c>
      <c r="O195" s="4">
        <v>0.09</v>
      </c>
      <c r="P195" s="4">
        <v>7.0000000000000007E-2</v>
      </c>
      <c r="Q195" s="4">
        <f t="shared" si="13"/>
        <v>7.8333333333333324E-2</v>
      </c>
      <c r="R195" s="37">
        <f ca="1">OFFSET(D195,,List!$D$2)</f>
        <v>0.08</v>
      </c>
    </row>
    <row r="196" spans="1:18" x14ac:dyDescent="0.25">
      <c r="A196" t="s">
        <v>20</v>
      </c>
      <c r="B196" s="16" t="s">
        <v>38</v>
      </c>
      <c r="C196" t="s">
        <v>103</v>
      </c>
      <c r="D196" t="s">
        <v>114</v>
      </c>
      <c r="E196" s="4">
        <v>0.08</v>
      </c>
      <c r="F196" s="4">
        <v>0.1</v>
      </c>
      <c r="G196" s="4">
        <v>0.1</v>
      </c>
      <c r="H196" s="4">
        <v>0.06</v>
      </c>
      <c r="I196" s="4">
        <v>7.0000000000000007E-2</v>
      </c>
      <c r="J196" s="4">
        <v>0.06</v>
      </c>
      <c r="K196" s="4">
        <v>0.06</v>
      </c>
      <c r="L196" s="4">
        <v>0.09</v>
      </c>
      <c r="M196" s="4">
        <v>0.05</v>
      </c>
      <c r="N196" s="4">
        <v>0.11</v>
      </c>
      <c r="O196" s="4">
        <v>7.0000000000000007E-2</v>
      </c>
      <c r="P196" s="4">
        <v>7.0000000000000007E-2</v>
      </c>
      <c r="Q196" s="4">
        <f t="shared" si="13"/>
        <v>7.6666666666666675E-2</v>
      </c>
      <c r="R196" s="37">
        <f ca="1">OFFSET(D196,,List!$D$2)</f>
        <v>0.11</v>
      </c>
    </row>
    <row r="197" spans="1:18" x14ac:dyDescent="0.25">
      <c r="A197" t="s">
        <v>20</v>
      </c>
      <c r="B197" s="16" t="s">
        <v>38</v>
      </c>
      <c r="C197" t="s">
        <v>103</v>
      </c>
      <c r="D197" t="s">
        <v>115</v>
      </c>
      <c r="E197" s="4">
        <v>0.08</v>
      </c>
      <c r="F197" s="4">
        <v>7.0000000000000007E-2</v>
      </c>
      <c r="G197" s="4">
        <v>7.0000000000000007E-2</v>
      </c>
      <c r="H197" s="4">
        <v>0.09</v>
      </c>
      <c r="I197" s="4">
        <v>0.05</v>
      </c>
      <c r="J197" s="4">
        <v>0.05</v>
      </c>
      <c r="K197" s="4">
        <v>0.11</v>
      </c>
      <c r="L197" s="4">
        <v>0.11</v>
      </c>
      <c r="M197" s="4">
        <v>0.09</v>
      </c>
      <c r="N197" s="4">
        <v>0.08</v>
      </c>
      <c r="O197" s="4">
        <v>7.0000000000000007E-2</v>
      </c>
      <c r="P197" s="4">
        <v>0.06</v>
      </c>
      <c r="Q197" s="4">
        <f t="shared" si="13"/>
        <v>7.7499999999999999E-2</v>
      </c>
      <c r="R197" s="37">
        <f ca="1">OFFSET(D197,,List!$D$2)</f>
        <v>0.08</v>
      </c>
    </row>
    <row r="198" spans="1:18" x14ac:dyDescent="0.25">
      <c r="A198" t="s">
        <v>20</v>
      </c>
      <c r="B198" s="16" t="s">
        <v>38</v>
      </c>
      <c r="C198" t="s">
        <v>103</v>
      </c>
      <c r="D198" t="s">
        <v>116</v>
      </c>
      <c r="E198" s="4">
        <v>0.09</v>
      </c>
      <c r="F198" s="4">
        <v>0.08</v>
      </c>
      <c r="G198" s="4">
        <v>7.0000000000000007E-2</v>
      </c>
      <c r="H198" s="4">
        <v>0.11</v>
      </c>
      <c r="I198" s="4">
        <v>0.1</v>
      </c>
      <c r="J198" s="4">
        <v>0.1</v>
      </c>
      <c r="K198" s="4">
        <v>0.08</v>
      </c>
      <c r="L198" s="4">
        <v>7.0000000000000007E-2</v>
      </c>
      <c r="M198" s="4">
        <v>7.0000000000000007E-2</v>
      </c>
      <c r="N198" s="4">
        <v>0.1</v>
      </c>
      <c r="O198" s="4">
        <v>0.1</v>
      </c>
      <c r="P198" s="4">
        <v>0.08</v>
      </c>
      <c r="Q198" s="4">
        <f t="shared" si="13"/>
        <v>8.7500000000000008E-2</v>
      </c>
      <c r="R198" s="37">
        <f ca="1">OFFSET(D198,,List!$D$2)</f>
        <v>0.1</v>
      </c>
    </row>
    <row r="199" spans="1:18" x14ac:dyDescent="0.25">
      <c r="A199" t="s">
        <v>20</v>
      </c>
      <c r="B199" s="16" t="s">
        <v>38</v>
      </c>
      <c r="C199" t="s">
        <v>103</v>
      </c>
      <c r="D199" t="s">
        <v>117</v>
      </c>
      <c r="E199" s="4">
        <v>0.05</v>
      </c>
      <c r="F199" s="4">
        <v>0.05</v>
      </c>
      <c r="G199" s="4">
        <v>0.06</v>
      </c>
      <c r="H199" s="4">
        <v>0.1</v>
      </c>
      <c r="I199" s="4">
        <v>0.06</v>
      </c>
      <c r="J199" s="4">
        <v>0.09</v>
      </c>
      <c r="K199" s="4">
        <v>0.05</v>
      </c>
      <c r="L199" s="4">
        <v>0.1</v>
      </c>
      <c r="M199" s="4">
        <v>0.11</v>
      </c>
      <c r="N199" s="4">
        <v>0.05</v>
      </c>
      <c r="O199" s="4">
        <v>7.0000000000000007E-2</v>
      </c>
      <c r="P199" s="4">
        <v>0.06</v>
      </c>
      <c r="Q199" s="4">
        <f t="shared" si="13"/>
        <v>7.0833333333333345E-2</v>
      </c>
      <c r="R199" s="37">
        <f ca="1">OFFSET(D199,,List!$D$2)</f>
        <v>0.05</v>
      </c>
    </row>
    <row r="200" spans="1:18" x14ac:dyDescent="0.25">
      <c r="A200" t="s">
        <v>20</v>
      </c>
      <c r="B200" s="16" t="s">
        <v>38</v>
      </c>
      <c r="C200" t="s">
        <v>103</v>
      </c>
      <c r="D200" t="s">
        <v>118</v>
      </c>
      <c r="E200" s="4">
        <v>0.1</v>
      </c>
      <c r="F200" s="4">
        <v>0.11</v>
      </c>
      <c r="G200" s="4">
        <v>0.08</v>
      </c>
      <c r="H200" s="4">
        <v>7.0000000000000007E-2</v>
      </c>
      <c r="I200" s="4">
        <v>0.08</v>
      </c>
      <c r="J200" s="4">
        <v>7.0000000000000007E-2</v>
      </c>
      <c r="K200" s="4">
        <v>0.06</v>
      </c>
      <c r="L200" s="4">
        <v>0.1</v>
      </c>
      <c r="M200" s="4">
        <v>7.0000000000000007E-2</v>
      </c>
      <c r="N200" s="4">
        <v>0.09</v>
      </c>
      <c r="O200" s="4">
        <v>0.08</v>
      </c>
      <c r="P200" s="4">
        <v>7.0000000000000007E-2</v>
      </c>
      <c r="Q200" s="4">
        <f t="shared" si="13"/>
        <v>8.1666666666666665E-2</v>
      </c>
      <c r="R200" s="37">
        <f ca="1">OFFSET(D200,,List!$D$2)</f>
        <v>0.09</v>
      </c>
    </row>
    <row r="201" spans="1:18" x14ac:dyDescent="0.25">
      <c r="A201" t="s">
        <v>20</v>
      </c>
      <c r="B201" s="16" t="s">
        <v>38</v>
      </c>
      <c r="C201" t="s">
        <v>103</v>
      </c>
      <c r="D201" t="s">
        <v>119</v>
      </c>
      <c r="E201" s="4">
        <v>0.06</v>
      </c>
      <c r="F201" s="4">
        <v>0.09</v>
      </c>
      <c r="G201" s="4">
        <v>0.1</v>
      </c>
      <c r="H201" s="4">
        <v>0.08</v>
      </c>
      <c r="I201" s="4">
        <v>0.11</v>
      </c>
      <c r="J201" s="4">
        <v>7.0000000000000007E-2</v>
      </c>
      <c r="K201" s="4">
        <v>0.1</v>
      </c>
      <c r="L201" s="4">
        <v>0.06</v>
      </c>
      <c r="M201" s="4">
        <v>0.1</v>
      </c>
      <c r="N201" s="4">
        <v>7.0000000000000007E-2</v>
      </c>
      <c r="O201" s="4">
        <v>7.0000000000000007E-2</v>
      </c>
      <c r="P201" s="4">
        <v>0.1</v>
      </c>
      <c r="Q201" s="4">
        <f t="shared" si="13"/>
        <v>8.4166666666666667E-2</v>
      </c>
      <c r="R201" s="37">
        <f ca="1">OFFSET(D201,,List!$D$2)</f>
        <v>7.0000000000000007E-2</v>
      </c>
    </row>
    <row r="202" spans="1:18" x14ac:dyDescent="0.25">
      <c r="A202" t="s">
        <v>20</v>
      </c>
      <c r="B202" s="16" t="s">
        <v>38</v>
      </c>
      <c r="C202" t="s">
        <v>103</v>
      </c>
      <c r="D202" t="s">
        <v>120</v>
      </c>
      <c r="E202" s="4">
        <v>0.11</v>
      </c>
      <c r="F202" s="4">
        <v>0.06</v>
      </c>
      <c r="G202" s="4">
        <v>0.08</v>
      </c>
      <c r="H202" s="4">
        <v>0.1</v>
      </c>
      <c r="I202" s="4">
        <v>0.1</v>
      </c>
      <c r="J202" s="4">
        <v>0.11</v>
      </c>
      <c r="K202" s="4">
        <v>0.1</v>
      </c>
      <c r="L202" s="4">
        <v>0.05</v>
      </c>
      <c r="M202" s="4">
        <v>0.1</v>
      </c>
      <c r="N202" s="4">
        <v>0.06</v>
      </c>
      <c r="O202" s="4">
        <v>0.11</v>
      </c>
      <c r="P202" s="4">
        <v>0.1</v>
      </c>
      <c r="Q202" s="4">
        <f t="shared" si="13"/>
        <v>8.9999999999999983E-2</v>
      </c>
      <c r="R202" s="37">
        <f ca="1">OFFSET(D202,,List!$D$2)</f>
        <v>0.06</v>
      </c>
    </row>
    <row r="203" spans="1:18" x14ac:dyDescent="0.25">
      <c r="E203" s="4"/>
      <c r="F203" s="4"/>
      <c r="G203" s="4"/>
      <c r="H203" s="4"/>
      <c r="I203" s="4"/>
      <c r="J203" s="4"/>
      <c r="K203" s="4"/>
      <c r="L203" s="4"/>
      <c r="M203" s="4"/>
      <c r="N203" s="4"/>
      <c r="O203" s="4"/>
      <c r="P203" s="4"/>
      <c r="Q203" s="4"/>
      <c r="R203" s="4"/>
    </row>
    <row r="204" spans="1:18" x14ac:dyDescent="0.25">
      <c r="A204" t="s">
        <v>20</v>
      </c>
      <c r="B204" s="16" t="s">
        <v>38</v>
      </c>
      <c r="C204" t="s">
        <v>80</v>
      </c>
      <c r="D204" t="s">
        <v>83</v>
      </c>
      <c r="E204" s="4">
        <v>0.1</v>
      </c>
      <c r="F204" s="4">
        <v>0.04</v>
      </c>
      <c r="G204" s="4">
        <v>0.11</v>
      </c>
      <c r="H204" s="4">
        <v>7.0000000000000007E-2</v>
      </c>
      <c r="I204" s="4">
        <v>0.14000000000000001</v>
      </c>
      <c r="J204" s="4">
        <v>0.05</v>
      </c>
      <c r="K204" s="4">
        <v>0.1</v>
      </c>
      <c r="L204" s="4">
        <v>0.09</v>
      </c>
      <c r="M204" s="4">
        <v>0.08</v>
      </c>
      <c r="N204" s="4">
        <v>0.13</v>
      </c>
      <c r="O204" s="4">
        <v>0.15</v>
      </c>
      <c r="P204" s="4">
        <v>0.13</v>
      </c>
      <c r="Q204" s="4">
        <f>AVERAGE(E204:P204)</f>
        <v>9.9166666666666667E-2</v>
      </c>
      <c r="R204" s="37">
        <f ca="1">OFFSET(D204,,List!$D$2)</f>
        <v>0.13</v>
      </c>
    </row>
    <row r="205" spans="1:18" x14ac:dyDescent="0.25">
      <c r="A205" t="s">
        <v>20</v>
      </c>
      <c r="B205" s="16" t="s">
        <v>38</v>
      </c>
      <c r="C205" t="s">
        <v>80</v>
      </c>
      <c r="D205" t="s">
        <v>124</v>
      </c>
      <c r="E205" s="4">
        <v>0.12</v>
      </c>
      <c r="F205" s="4">
        <v>0.05</v>
      </c>
      <c r="G205" s="4">
        <v>7.0000000000000007E-2</v>
      </c>
      <c r="H205" s="4">
        <v>0.13</v>
      </c>
      <c r="I205" s="4">
        <v>0.08</v>
      </c>
      <c r="J205" s="4">
        <v>0.09</v>
      </c>
      <c r="K205" s="4">
        <v>0.1</v>
      </c>
      <c r="L205" s="4">
        <v>7.0000000000000007E-2</v>
      </c>
      <c r="M205" s="4">
        <v>0.1</v>
      </c>
      <c r="N205" s="4">
        <v>0.05</v>
      </c>
      <c r="O205" s="4">
        <v>0.15</v>
      </c>
      <c r="P205" s="4">
        <v>0.08</v>
      </c>
      <c r="Q205" s="4">
        <f t="shared" ref="Q205:Q213" si="14">AVERAGE(E205:P205)</f>
        <v>9.0833333333333335E-2</v>
      </c>
      <c r="R205" s="37">
        <f ca="1">OFFSET(D205,,List!$D$2)</f>
        <v>0.05</v>
      </c>
    </row>
    <row r="206" spans="1:18" x14ac:dyDescent="0.25">
      <c r="A206" t="s">
        <v>20</v>
      </c>
      <c r="B206" s="16" t="s">
        <v>38</v>
      </c>
      <c r="C206" t="s">
        <v>80</v>
      </c>
      <c r="D206" t="s">
        <v>126</v>
      </c>
      <c r="E206" s="4">
        <v>0.15</v>
      </c>
      <c r="F206" s="4">
        <v>0.12</v>
      </c>
      <c r="G206" s="4">
        <v>0.13</v>
      </c>
      <c r="H206" s="4">
        <v>0.04</v>
      </c>
      <c r="I206" s="4">
        <v>7.0000000000000007E-2</v>
      </c>
      <c r="J206" s="4">
        <v>0.14000000000000001</v>
      </c>
      <c r="K206" s="4">
        <v>0.15</v>
      </c>
      <c r="L206" s="4">
        <v>0.05</v>
      </c>
      <c r="M206" s="4">
        <v>0.11</v>
      </c>
      <c r="N206" s="4">
        <v>0.09</v>
      </c>
      <c r="O206" s="4">
        <v>0.05</v>
      </c>
      <c r="P206" s="4">
        <v>0.05</v>
      </c>
      <c r="Q206" s="4">
        <f t="shared" si="14"/>
        <v>9.583333333333334E-2</v>
      </c>
      <c r="R206" s="37">
        <f ca="1">OFFSET(D206,,List!$D$2)</f>
        <v>0.09</v>
      </c>
    </row>
    <row r="207" spans="1:18" x14ac:dyDescent="0.25">
      <c r="A207" t="s">
        <v>20</v>
      </c>
      <c r="B207" s="16" t="s">
        <v>38</v>
      </c>
      <c r="C207" t="s">
        <v>80</v>
      </c>
      <c r="D207" t="s">
        <v>84</v>
      </c>
      <c r="E207" s="4">
        <v>0.05</v>
      </c>
      <c r="F207" s="4">
        <v>0.15</v>
      </c>
      <c r="G207" s="4">
        <v>0.05</v>
      </c>
      <c r="H207" s="4">
        <v>0.05</v>
      </c>
      <c r="I207" s="4">
        <v>0.15</v>
      </c>
      <c r="J207" s="4">
        <v>0.04</v>
      </c>
      <c r="K207" s="4">
        <v>0.14000000000000001</v>
      </c>
      <c r="L207" s="4">
        <v>0.08</v>
      </c>
      <c r="M207" s="4">
        <v>0.12</v>
      </c>
      <c r="N207" s="4">
        <v>0.1</v>
      </c>
      <c r="O207" s="4">
        <v>0.05</v>
      </c>
      <c r="P207" s="4">
        <v>0.15</v>
      </c>
      <c r="Q207" s="4">
        <f t="shared" si="14"/>
        <v>9.4166666666666662E-2</v>
      </c>
      <c r="R207" s="37">
        <f ca="1">OFFSET(D207,,List!$D$2)</f>
        <v>0.1</v>
      </c>
    </row>
    <row r="208" spans="1:18" x14ac:dyDescent="0.25">
      <c r="A208" t="s">
        <v>20</v>
      </c>
      <c r="B208" s="16" t="s">
        <v>38</v>
      </c>
      <c r="C208" t="s">
        <v>80</v>
      </c>
      <c r="D208" t="s">
        <v>122</v>
      </c>
      <c r="E208" s="4">
        <v>0.09</v>
      </c>
      <c r="F208" s="4">
        <v>0.15</v>
      </c>
      <c r="G208" s="4">
        <v>0.13</v>
      </c>
      <c r="H208" s="4">
        <v>0.06</v>
      </c>
      <c r="I208" s="4">
        <v>0.08</v>
      </c>
      <c r="J208" s="4">
        <v>0.12</v>
      </c>
      <c r="K208" s="4">
        <v>0.13</v>
      </c>
      <c r="L208" s="4">
        <v>7.0000000000000007E-2</v>
      </c>
      <c r="M208" s="4">
        <v>0.08</v>
      </c>
      <c r="N208" s="4">
        <v>0.09</v>
      </c>
      <c r="O208" s="4">
        <v>0.09</v>
      </c>
      <c r="P208" s="4">
        <v>0.13</v>
      </c>
      <c r="Q208" s="4">
        <f t="shared" si="14"/>
        <v>0.10166666666666668</v>
      </c>
      <c r="R208" s="37">
        <f ca="1">OFFSET(D208,,List!$D$2)</f>
        <v>0.09</v>
      </c>
    </row>
    <row r="209" spans="1:18" x14ac:dyDescent="0.25">
      <c r="A209" t="s">
        <v>20</v>
      </c>
      <c r="B209" s="16" t="s">
        <v>38</v>
      </c>
      <c r="C209" t="s">
        <v>80</v>
      </c>
      <c r="D209" t="s">
        <v>85</v>
      </c>
      <c r="E209" s="4">
        <v>0.14000000000000001</v>
      </c>
      <c r="F209" s="4">
        <v>0.11</v>
      </c>
      <c r="G209" s="4">
        <v>0.15</v>
      </c>
      <c r="H209" s="4">
        <v>0.13</v>
      </c>
      <c r="I209" s="4">
        <v>0.13</v>
      </c>
      <c r="J209" s="4">
        <v>0.05</v>
      </c>
      <c r="K209" s="4">
        <v>0.11</v>
      </c>
      <c r="L209" s="4">
        <v>0.12</v>
      </c>
      <c r="M209" s="4">
        <v>7.0000000000000007E-2</v>
      </c>
      <c r="N209" s="4">
        <v>0.09</v>
      </c>
      <c r="O209" s="4">
        <v>0.14000000000000001</v>
      </c>
      <c r="P209" s="4">
        <v>0.1</v>
      </c>
      <c r="Q209" s="4">
        <f t="shared" si="14"/>
        <v>0.11166666666666669</v>
      </c>
      <c r="R209" s="37">
        <f ca="1">OFFSET(D209,,List!$D$2)</f>
        <v>0.09</v>
      </c>
    </row>
    <row r="210" spans="1:18" x14ac:dyDescent="0.25">
      <c r="A210" t="s">
        <v>20</v>
      </c>
      <c r="B210" s="16" t="s">
        <v>38</v>
      </c>
      <c r="C210" t="s">
        <v>80</v>
      </c>
      <c r="D210" t="s">
        <v>127</v>
      </c>
      <c r="E210" s="4">
        <v>0.15</v>
      </c>
      <c r="F210" s="4">
        <v>0.05</v>
      </c>
      <c r="G210" s="4">
        <v>0.13</v>
      </c>
      <c r="H210" s="4">
        <v>0.04</v>
      </c>
      <c r="I210" s="4">
        <v>0.13</v>
      </c>
      <c r="J210" s="4">
        <v>0.15</v>
      </c>
      <c r="K210" s="4">
        <v>0.05</v>
      </c>
      <c r="L210" s="4">
        <v>0.12</v>
      </c>
      <c r="M210" s="4">
        <v>0.09</v>
      </c>
      <c r="N210" s="4">
        <v>0.13</v>
      </c>
      <c r="O210" s="4">
        <v>0.08</v>
      </c>
      <c r="P210" s="4">
        <v>0.04</v>
      </c>
      <c r="Q210" s="4">
        <f t="shared" si="14"/>
        <v>9.6666666666666679E-2</v>
      </c>
      <c r="R210" s="37">
        <f ca="1">OFFSET(D210,,List!$D$2)</f>
        <v>0.13</v>
      </c>
    </row>
    <row r="211" spans="1:18" x14ac:dyDescent="0.25">
      <c r="A211" t="s">
        <v>20</v>
      </c>
      <c r="B211" s="16" t="s">
        <v>38</v>
      </c>
      <c r="C211" t="s">
        <v>80</v>
      </c>
      <c r="D211" t="s">
        <v>121</v>
      </c>
      <c r="E211" s="4">
        <v>0.13</v>
      </c>
      <c r="F211" s="4">
        <v>0.09</v>
      </c>
      <c r="G211" s="4">
        <v>0.14000000000000001</v>
      </c>
      <c r="H211" s="4">
        <v>7.0000000000000007E-2</v>
      </c>
      <c r="I211" s="4">
        <v>0.09</v>
      </c>
      <c r="J211" s="4">
        <v>0.12</v>
      </c>
      <c r="K211" s="4">
        <v>0.12</v>
      </c>
      <c r="L211" s="4">
        <v>0.09</v>
      </c>
      <c r="M211" s="4">
        <v>0.04</v>
      </c>
      <c r="N211" s="4">
        <v>0.12</v>
      </c>
      <c r="O211" s="4">
        <v>0.14000000000000001</v>
      </c>
      <c r="P211" s="4">
        <v>0.1</v>
      </c>
      <c r="Q211" s="4">
        <f t="shared" si="14"/>
        <v>0.10416666666666667</v>
      </c>
      <c r="R211" s="37">
        <f ca="1">OFFSET(D211,,List!$D$2)</f>
        <v>0.12</v>
      </c>
    </row>
    <row r="212" spans="1:18" x14ac:dyDescent="0.25">
      <c r="A212" t="s">
        <v>20</v>
      </c>
      <c r="B212" s="16" t="s">
        <v>38</v>
      </c>
      <c r="C212" t="s">
        <v>80</v>
      </c>
      <c r="D212" t="s">
        <v>123</v>
      </c>
      <c r="E212" s="4">
        <v>0.05</v>
      </c>
      <c r="F212" s="4">
        <v>0.12</v>
      </c>
      <c r="G212" s="4">
        <v>0.09</v>
      </c>
      <c r="H212" s="4">
        <v>0.11</v>
      </c>
      <c r="I212" s="4">
        <v>0.08</v>
      </c>
      <c r="J212" s="4">
        <v>0.13</v>
      </c>
      <c r="K212" s="4">
        <v>0.06</v>
      </c>
      <c r="L212" s="4">
        <v>0.09</v>
      </c>
      <c r="M212" s="4">
        <v>0.06</v>
      </c>
      <c r="N212" s="4">
        <v>0.09</v>
      </c>
      <c r="O212" s="4">
        <v>0.15</v>
      </c>
      <c r="P212" s="4">
        <v>0.04</v>
      </c>
      <c r="Q212" s="4">
        <f t="shared" si="14"/>
        <v>8.9166666666666672E-2</v>
      </c>
      <c r="R212" s="37">
        <f ca="1">OFFSET(D212,,List!$D$2)</f>
        <v>0.09</v>
      </c>
    </row>
    <row r="213" spans="1:18" x14ac:dyDescent="0.25">
      <c r="A213" t="s">
        <v>20</v>
      </c>
      <c r="B213" s="16" t="s">
        <v>38</v>
      </c>
      <c r="C213" t="s">
        <v>80</v>
      </c>
      <c r="D213" t="s">
        <v>125</v>
      </c>
      <c r="E213" s="4">
        <v>0.04</v>
      </c>
      <c r="F213" s="4">
        <v>0.05</v>
      </c>
      <c r="G213" s="4">
        <v>0.13</v>
      </c>
      <c r="H213" s="4">
        <v>0.06</v>
      </c>
      <c r="I213" s="4">
        <v>0.08</v>
      </c>
      <c r="J213" s="4">
        <v>0.15</v>
      </c>
      <c r="K213" s="4">
        <v>0.08</v>
      </c>
      <c r="L213" s="4">
        <v>0.06</v>
      </c>
      <c r="M213" s="4">
        <v>0.14000000000000001</v>
      </c>
      <c r="N213" s="4">
        <v>0.11</v>
      </c>
      <c r="O213" s="4">
        <v>0.11</v>
      </c>
      <c r="P213" s="4">
        <v>0.1</v>
      </c>
      <c r="Q213" s="4">
        <f t="shared" si="14"/>
        <v>9.2500000000000013E-2</v>
      </c>
      <c r="R213" s="37">
        <f ca="1">OFFSET(D213,,List!$D$2)</f>
        <v>0.11</v>
      </c>
    </row>
    <row r="214" spans="1:18" x14ac:dyDescent="0.25">
      <c r="E214" s="4"/>
      <c r="F214" s="4"/>
      <c r="G214" s="4"/>
      <c r="H214" s="4"/>
      <c r="I214" s="4"/>
      <c r="J214" s="4"/>
      <c r="K214" s="4"/>
      <c r="L214" s="4"/>
      <c r="M214" s="4"/>
      <c r="N214" s="4"/>
      <c r="O214" s="4"/>
      <c r="P214" s="4"/>
      <c r="Q214" s="4"/>
      <c r="R214" s="4"/>
    </row>
    <row r="215" spans="1:18" x14ac:dyDescent="0.25">
      <c r="A215" t="s">
        <v>20</v>
      </c>
      <c r="B215" s="16" t="s">
        <v>38</v>
      </c>
      <c r="C215" t="s">
        <v>79</v>
      </c>
      <c r="D215" t="s">
        <v>133</v>
      </c>
      <c r="E215" s="4">
        <v>7.0000000000000007E-2</v>
      </c>
      <c r="F215" s="4">
        <v>0.06</v>
      </c>
      <c r="G215" s="4">
        <v>0.08</v>
      </c>
      <c r="H215" s="4">
        <v>0.06</v>
      </c>
      <c r="I215" s="4">
        <v>0.08</v>
      </c>
      <c r="J215" s="4">
        <v>7.0000000000000007E-2</v>
      </c>
      <c r="K215" s="4">
        <v>0.08</v>
      </c>
      <c r="L215" s="4">
        <v>0.11</v>
      </c>
      <c r="M215" s="4">
        <v>0.11</v>
      </c>
      <c r="N215" s="4">
        <v>7.0000000000000007E-2</v>
      </c>
      <c r="O215" s="4">
        <v>0.05</v>
      </c>
      <c r="P215" s="4">
        <v>0.1</v>
      </c>
      <c r="Q215" s="4">
        <f>AVERAGE(E215:P215)</f>
        <v>7.8333333333333338E-2</v>
      </c>
      <c r="R215" s="37">
        <f ca="1">OFFSET(D215,,List!$D$2)</f>
        <v>7.0000000000000007E-2</v>
      </c>
    </row>
    <row r="216" spans="1:18" x14ac:dyDescent="0.25">
      <c r="A216" t="s">
        <v>20</v>
      </c>
      <c r="B216" s="16" t="s">
        <v>38</v>
      </c>
      <c r="C216" t="s">
        <v>79</v>
      </c>
      <c r="D216" t="s">
        <v>137</v>
      </c>
      <c r="E216" s="4">
        <v>7.0000000000000007E-2</v>
      </c>
      <c r="F216" s="4">
        <v>0.05</v>
      </c>
      <c r="G216" s="4">
        <v>0.1</v>
      </c>
      <c r="H216" s="4">
        <v>0.1</v>
      </c>
      <c r="I216" s="4">
        <v>0.06</v>
      </c>
      <c r="J216" s="4">
        <v>0.08</v>
      </c>
      <c r="K216" s="4">
        <v>0.11</v>
      </c>
      <c r="L216" s="4">
        <v>0.06</v>
      </c>
      <c r="M216" s="4">
        <v>0.09</v>
      </c>
      <c r="N216" s="4">
        <v>0.09</v>
      </c>
      <c r="O216" s="4">
        <v>0.06</v>
      </c>
      <c r="P216" s="4">
        <v>0.09</v>
      </c>
      <c r="Q216" s="4">
        <f t="shared" ref="Q216:Q224" si="15">AVERAGE(E216:P216)</f>
        <v>0.08</v>
      </c>
      <c r="R216" s="37">
        <f ca="1">OFFSET(D216,,List!$D$2)</f>
        <v>0.09</v>
      </c>
    </row>
    <row r="217" spans="1:18" x14ac:dyDescent="0.25">
      <c r="A217" t="s">
        <v>20</v>
      </c>
      <c r="B217" s="16" t="s">
        <v>38</v>
      </c>
      <c r="C217" t="s">
        <v>79</v>
      </c>
      <c r="D217" t="s">
        <v>134</v>
      </c>
      <c r="E217" s="4">
        <v>0.08</v>
      </c>
      <c r="F217" s="4">
        <v>0.06</v>
      </c>
      <c r="G217" s="4">
        <v>0.1</v>
      </c>
      <c r="H217" s="4">
        <v>0.1</v>
      </c>
      <c r="I217" s="4">
        <v>0.08</v>
      </c>
      <c r="J217" s="4">
        <v>0.08</v>
      </c>
      <c r="K217" s="4">
        <v>0.06</v>
      </c>
      <c r="L217" s="4">
        <v>0.05</v>
      </c>
      <c r="M217" s="4">
        <v>0.11</v>
      </c>
      <c r="N217" s="4">
        <v>0.08</v>
      </c>
      <c r="O217" s="4">
        <v>0.05</v>
      </c>
      <c r="P217" s="4">
        <v>0.11</v>
      </c>
      <c r="Q217" s="4">
        <f t="shared" si="15"/>
        <v>0.08</v>
      </c>
      <c r="R217" s="37">
        <f ca="1">OFFSET(D217,,List!$D$2)</f>
        <v>0.08</v>
      </c>
    </row>
    <row r="218" spans="1:18" x14ac:dyDescent="0.25">
      <c r="A218" t="s">
        <v>20</v>
      </c>
      <c r="B218" s="16" t="s">
        <v>38</v>
      </c>
      <c r="C218" t="s">
        <v>79</v>
      </c>
      <c r="D218" t="s">
        <v>132</v>
      </c>
      <c r="E218" s="4">
        <v>0.11</v>
      </c>
      <c r="F218" s="4">
        <v>0.1</v>
      </c>
      <c r="G218" s="4">
        <v>7.0000000000000007E-2</v>
      </c>
      <c r="H218" s="4">
        <v>0.06</v>
      </c>
      <c r="I218" s="4">
        <v>0.09</v>
      </c>
      <c r="J218" s="4">
        <v>0.05</v>
      </c>
      <c r="K218" s="4">
        <v>0.1</v>
      </c>
      <c r="L218" s="4">
        <v>7.0000000000000007E-2</v>
      </c>
      <c r="M218" s="4">
        <v>0.09</v>
      </c>
      <c r="N218" s="4">
        <v>0.05</v>
      </c>
      <c r="O218" s="4">
        <v>0.11</v>
      </c>
      <c r="P218" s="4">
        <v>0.05</v>
      </c>
      <c r="Q218" s="4">
        <f t="shared" si="15"/>
        <v>7.9166666666666677E-2</v>
      </c>
      <c r="R218" s="37">
        <f ca="1">OFFSET(D218,,List!$D$2)</f>
        <v>0.05</v>
      </c>
    </row>
    <row r="219" spans="1:18" x14ac:dyDescent="0.25">
      <c r="A219" t="s">
        <v>20</v>
      </c>
      <c r="B219" s="16" t="s">
        <v>38</v>
      </c>
      <c r="C219" t="s">
        <v>79</v>
      </c>
      <c r="D219" t="s">
        <v>136</v>
      </c>
      <c r="E219" s="4">
        <v>7.0000000000000007E-2</v>
      </c>
      <c r="F219" s="4">
        <v>0.11</v>
      </c>
      <c r="G219" s="4">
        <v>0.11</v>
      </c>
      <c r="H219" s="4">
        <v>0.08</v>
      </c>
      <c r="I219" s="4">
        <v>0.1</v>
      </c>
      <c r="J219" s="4">
        <v>0.11</v>
      </c>
      <c r="K219" s="4">
        <v>0.06</v>
      </c>
      <c r="L219" s="4">
        <v>0.11</v>
      </c>
      <c r="M219" s="4">
        <v>0.06</v>
      </c>
      <c r="N219" s="4">
        <v>7.0000000000000007E-2</v>
      </c>
      <c r="O219" s="4">
        <v>0.1</v>
      </c>
      <c r="P219" s="4">
        <v>0.1</v>
      </c>
      <c r="Q219" s="4">
        <f t="shared" si="15"/>
        <v>8.9999999999999983E-2</v>
      </c>
      <c r="R219" s="37">
        <f ca="1">OFFSET(D219,,List!$D$2)</f>
        <v>7.0000000000000007E-2</v>
      </c>
    </row>
    <row r="220" spans="1:18" x14ac:dyDescent="0.25">
      <c r="A220" t="s">
        <v>20</v>
      </c>
      <c r="B220" s="16" t="s">
        <v>38</v>
      </c>
      <c r="C220" t="s">
        <v>79</v>
      </c>
      <c r="D220" t="s">
        <v>138</v>
      </c>
      <c r="E220" s="4">
        <v>0.1</v>
      </c>
      <c r="F220" s="4">
        <v>0.05</v>
      </c>
      <c r="G220" s="4">
        <v>7.0000000000000007E-2</v>
      </c>
      <c r="H220" s="4">
        <v>0.08</v>
      </c>
      <c r="I220" s="4">
        <v>0.08</v>
      </c>
      <c r="J220" s="4">
        <v>0.06</v>
      </c>
      <c r="K220" s="4">
        <v>0.09</v>
      </c>
      <c r="L220" s="4">
        <v>7.0000000000000007E-2</v>
      </c>
      <c r="M220" s="4">
        <v>0.1</v>
      </c>
      <c r="N220" s="4">
        <v>0.06</v>
      </c>
      <c r="O220" s="4">
        <v>0.05</v>
      </c>
      <c r="P220" s="4">
        <v>0.05</v>
      </c>
      <c r="Q220" s="4">
        <f t="shared" si="15"/>
        <v>7.166666666666667E-2</v>
      </c>
      <c r="R220" s="37">
        <f ca="1">OFFSET(D220,,List!$D$2)</f>
        <v>0.06</v>
      </c>
    </row>
    <row r="221" spans="1:18" x14ac:dyDescent="0.25">
      <c r="A221" t="s">
        <v>20</v>
      </c>
      <c r="B221" s="16" t="s">
        <v>38</v>
      </c>
      <c r="C221" t="s">
        <v>79</v>
      </c>
      <c r="D221" t="s">
        <v>131</v>
      </c>
      <c r="E221" s="4">
        <v>0.11</v>
      </c>
      <c r="F221" s="4">
        <v>0.09</v>
      </c>
      <c r="G221" s="4">
        <v>0.08</v>
      </c>
      <c r="H221" s="4">
        <v>0.11</v>
      </c>
      <c r="I221" s="4">
        <v>0.09</v>
      </c>
      <c r="J221" s="4">
        <v>0.05</v>
      </c>
      <c r="K221" s="4">
        <v>7.0000000000000007E-2</v>
      </c>
      <c r="L221" s="4">
        <v>0.11</v>
      </c>
      <c r="M221" s="4">
        <v>0.1</v>
      </c>
      <c r="N221" s="4">
        <v>0.1</v>
      </c>
      <c r="O221" s="4">
        <v>0.06</v>
      </c>
      <c r="P221" s="4">
        <v>0.1</v>
      </c>
      <c r="Q221" s="4">
        <f t="shared" si="15"/>
        <v>8.9166666666666672E-2</v>
      </c>
      <c r="R221" s="37">
        <f ca="1">OFFSET(D221,,List!$D$2)</f>
        <v>0.1</v>
      </c>
    </row>
    <row r="222" spans="1:18" x14ac:dyDescent="0.25">
      <c r="A222" t="s">
        <v>20</v>
      </c>
      <c r="B222" s="16" t="s">
        <v>38</v>
      </c>
      <c r="C222" t="s">
        <v>79</v>
      </c>
      <c r="D222" t="s">
        <v>129</v>
      </c>
      <c r="E222" s="4">
        <v>0.11</v>
      </c>
      <c r="F222" s="4">
        <v>0.05</v>
      </c>
      <c r="G222" s="4">
        <v>0.08</v>
      </c>
      <c r="H222" s="4">
        <v>0.11</v>
      </c>
      <c r="I222" s="4">
        <v>0.08</v>
      </c>
      <c r="J222" s="4">
        <v>7.0000000000000007E-2</v>
      </c>
      <c r="K222" s="4">
        <v>7.0000000000000007E-2</v>
      </c>
      <c r="L222" s="4">
        <v>0.09</v>
      </c>
      <c r="M222" s="4">
        <v>0.06</v>
      </c>
      <c r="N222" s="4">
        <v>0.09</v>
      </c>
      <c r="O222" s="4">
        <v>0.08</v>
      </c>
      <c r="P222" s="4">
        <v>0.11</v>
      </c>
      <c r="Q222" s="4">
        <f t="shared" si="15"/>
        <v>8.3333333333333329E-2</v>
      </c>
      <c r="R222" s="37">
        <f ca="1">OFFSET(D222,,List!$D$2)</f>
        <v>0.09</v>
      </c>
    </row>
    <row r="223" spans="1:18" x14ac:dyDescent="0.25">
      <c r="A223" t="s">
        <v>20</v>
      </c>
      <c r="B223" s="16" t="s">
        <v>38</v>
      </c>
      <c r="C223" t="s">
        <v>79</v>
      </c>
      <c r="D223" t="s">
        <v>135</v>
      </c>
      <c r="E223" s="4">
        <v>0.05</v>
      </c>
      <c r="F223" s="4">
        <v>0.06</v>
      </c>
      <c r="G223" s="4">
        <v>0.06</v>
      </c>
      <c r="H223" s="4">
        <v>0.08</v>
      </c>
      <c r="I223" s="4">
        <v>0.11</v>
      </c>
      <c r="J223" s="4">
        <v>0.1</v>
      </c>
      <c r="K223" s="4">
        <v>0.1</v>
      </c>
      <c r="L223" s="4">
        <v>0.06</v>
      </c>
      <c r="M223" s="4">
        <v>0.05</v>
      </c>
      <c r="N223" s="4">
        <v>0.08</v>
      </c>
      <c r="O223" s="4">
        <v>0.08</v>
      </c>
      <c r="P223" s="4">
        <v>0.08</v>
      </c>
      <c r="Q223" s="4">
        <f t="shared" si="15"/>
        <v>7.5833333333333322E-2</v>
      </c>
      <c r="R223" s="37">
        <f ca="1">OFFSET(D223,,List!$D$2)</f>
        <v>0.08</v>
      </c>
    </row>
    <row r="224" spans="1:18" x14ac:dyDescent="0.25">
      <c r="A224" t="s">
        <v>20</v>
      </c>
      <c r="B224" s="16" t="s">
        <v>38</v>
      </c>
      <c r="C224" t="s">
        <v>79</v>
      </c>
      <c r="D224" t="s">
        <v>130</v>
      </c>
      <c r="E224" s="4">
        <v>0.05</v>
      </c>
      <c r="F224" s="4">
        <v>0.09</v>
      </c>
      <c r="G224" s="4">
        <v>0.06</v>
      </c>
      <c r="H224" s="4">
        <v>0.06</v>
      </c>
      <c r="I224" s="4">
        <v>0.09</v>
      </c>
      <c r="J224" s="4">
        <v>0.06</v>
      </c>
      <c r="K224" s="4">
        <v>0.06</v>
      </c>
      <c r="L224" s="4">
        <v>0.11</v>
      </c>
      <c r="M224" s="4">
        <v>0.06</v>
      </c>
      <c r="N224" s="4">
        <v>0.06</v>
      </c>
      <c r="O224" s="4">
        <v>0.11</v>
      </c>
      <c r="P224" s="4">
        <v>0.08</v>
      </c>
      <c r="Q224" s="4">
        <f t="shared" si="15"/>
        <v>7.4166666666666659E-2</v>
      </c>
      <c r="R224" s="37">
        <f ca="1">OFFSET(D224,,List!$D$2)</f>
        <v>0.06</v>
      </c>
    </row>
    <row r="225" spans="1:18" x14ac:dyDescent="0.25">
      <c r="E225" s="4"/>
      <c r="F225" s="4"/>
      <c r="G225" s="4"/>
      <c r="H225" s="4"/>
      <c r="I225" s="4"/>
      <c r="J225" s="4"/>
      <c r="K225" s="4"/>
      <c r="L225" s="4"/>
      <c r="M225" s="4"/>
      <c r="N225" s="4"/>
      <c r="O225" s="4"/>
      <c r="P225" s="4"/>
      <c r="Q225" s="4"/>
      <c r="R225" s="4"/>
    </row>
    <row r="226" spans="1:18" x14ac:dyDescent="0.25">
      <c r="E226" s="4"/>
      <c r="F226" s="4"/>
      <c r="G226" s="4"/>
      <c r="H226" s="4"/>
      <c r="I226" s="4"/>
      <c r="J226" s="4"/>
      <c r="K226" s="4"/>
      <c r="L226" s="4"/>
      <c r="M226" s="4"/>
      <c r="N226" s="4"/>
      <c r="O226" s="4"/>
      <c r="P226" s="4"/>
      <c r="Q226" s="4"/>
      <c r="R226" s="4"/>
    </row>
    <row r="227" spans="1:18" x14ac:dyDescent="0.25">
      <c r="A227" s="20" t="s">
        <v>41</v>
      </c>
      <c r="B227" s="20" t="s">
        <v>54</v>
      </c>
      <c r="C227" s="20" t="s">
        <v>55</v>
      </c>
      <c r="D227" s="11" t="s">
        <v>128</v>
      </c>
      <c r="E227" s="10" t="s">
        <v>42</v>
      </c>
      <c r="F227" s="10" t="s">
        <v>43</v>
      </c>
      <c r="G227" s="10" t="s">
        <v>44</v>
      </c>
      <c r="H227" s="10" t="s">
        <v>45</v>
      </c>
      <c r="I227" s="10" t="s">
        <v>46</v>
      </c>
      <c r="J227" s="10" t="s">
        <v>47</v>
      </c>
      <c r="K227" s="10" t="s">
        <v>48</v>
      </c>
      <c r="L227" s="10" t="s">
        <v>49</v>
      </c>
      <c r="M227" s="10" t="s">
        <v>50</v>
      </c>
      <c r="N227" s="10" t="s">
        <v>51</v>
      </c>
      <c r="O227" s="10" t="s">
        <v>6</v>
      </c>
      <c r="P227" s="10" t="s">
        <v>52</v>
      </c>
      <c r="Q227" s="10" t="s">
        <v>15</v>
      </c>
      <c r="R227" s="12" t="s">
        <v>40</v>
      </c>
    </row>
    <row r="228" spans="1:18" x14ac:dyDescent="0.25">
      <c r="A228" t="s">
        <v>20</v>
      </c>
      <c r="B228" s="16" t="s">
        <v>39</v>
      </c>
      <c r="C228" t="s">
        <v>78</v>
      </c>
      <c r="D228" t="s">
        <v>105</v>
      </c>
      <c r="E228" s="4">
        <v>0.15</v>
      </c>
      <c r="F228" s="4">
        <v>0.17</v>
      </c>
      <c r="G228" s="4">
        <v>0.1</v>
      </c>
      <c r="H228" s="4">
        <v>0.12</v>
      </c>
      <c r="I228" s="4">
        <v>0.17</v>
      </c>
      <c r="J228" s="4">
        <v>0.2</v>
      </c>
      <c r="K228" s="4">
        <v>0.17</v>
      </c>
      <c r="L228" s="4">
        <v>0.18</v>
      </c>
      <c r="M228" s="4">
        <v>0.12</v>
      </c>
      <c r="N228" s="4">
        <v>0.2</v>
      </c>
      <c r="O228" s="4">
        <v>0.14000000000000001</v>
      </c>
      <c r="P228" s="4">
        <v>0.12</v>
      </c>
      <c r="Q228" s="4">
        <f>AVERAGE(E228:P228)</f>
        <v>0.15333333333333332</v>
      </c>
      <c r="R228" s="37">
        <f ca="1">AVERAGE(OFFSET(E228,,,,List!$D$2))</f>
        <v>0.15799999999999997</v>
      </c>
    </row>
    <row r="229" spans="1:18" x14ac:dyDescent="0.25">
      <c r="A229" t="s">
        <v>20</v>
      </c>
      <c r="B229" s="16" t="s">
        <v>39</v>
      </c>
      <c r="C229" t="s">
        <v>78</v>
      </c>
      <c r="D229" t="s">
        <v>106</v>
      </c>
      <c r="E229" s="4">
        <v>0.19</v>
      </c>
      <c r="F229" s="4">
        <v>0.18</v>
      </c>
      <c r="G229" s="4">
        <v>0.14000000000000001</v>
      </c>
      <c r="H229" s="4">
        <v>0.12</v>
      </c>
      <c r="I229" s="4">
        <v>0.19</v>
      </c>
      <c r="J229" s="4">
        <v>0.15</v>
      </c>
      <c r="K229" s="4">
        <v>0.19</v>
      </c>
      <c r="L229" s="4">
        <v>0.19</v>
      </c>
      <c r="M229" s="4">
        <v>0.13</v>
      </c>
      <c r="N229" s="4">
        <v>0.19</v>
      </c>
      <c r="O229" s="4">
        <v>0.15</v>
      </c>
      <c r="P229" s="4">
        <v>0.19</v>
      </c>
      <c r="Q229" s="4">
        <f t="shared" ref="Q229:Q237" si="16">AVERAGE(E229:P229)</f>
        <v>0.16749999999999998</v>
      </c>
      <c r="R229" s="37">
        <f ca="1">AVERAGE(OFFSET(E229,,,,List!$D$2))</f>
        <v>0.16699999999999998</v>
      </c>
    </row>
    <row r="230" spans="1:18" x14ac:dyDescent="0.25">
      <c r="A230" t="s">
        <v>20</v>
      </c>
      <c r="B230" s="16" t="s">
        <v>39</v>
      </c>
      <c r="C230" t="s">
        <v>78</v>
      </c>
      <c r="D230" t="s">
        <v>107</v>
      </c>
      <c r="E230" s="4">
        <v>0.18</v>
      </c>
      <c r="F230" s="4">
        <v>0.2</v>
      </c>
      <c r="G230" s="4">
        <v>0.11</v>
      </c>
      <c r="H230" s="4">
        <v>0.16</v>
      </c>
      <c r="I230" s="4">
        <v>0.11</v>
      </c>
      <c r="J230" s="4">
        <v>0.1</v>
      </c>
      <c r="K230" s="4">
        <v>0.1</v>
      </c>
      <c r="L230" s="4">
        <v>0.17</v>
      </c>
      <c r="M230" s="4">
        <v>0.2</v>
      </c>
      <c r="N230" s="4">
        <v>0.19</v>
      </c>
      <c r="O230" s="4">
        <v>0.13</v>
      </c>
      <c r="P230" s="4">
        <v>0.14000000000000001</v>
      </c>
      <c r="Q230" s="4">
        <f t="shared" si="16"/>
        <v>0.14916666666666667</v>
      </c>
      <c r="R230" s="37">
        <f ca="1">AVERAGE(OFFSET(E230,,,,List!$D$2))</f>
        <v>0.15199999999999997</v>
      </c>
    </row>
    <row r="231" spans="1:18" x14ac:dyDescent="0.25">
      <c r="A231" t="s">
        <v>20</v>
      </c>
      <c r="B231" s="16" t="s">
        <v>39</v>
      </c>
      <c r="C231" t="s">
        <v>78</v>
      </c>
      <c r="D231" t="s">
        <v>108</v>
      </c>
      <c r="E231" s="4">
        <v>0.14000000000000001</v>
      </c>
      <c r="F231" s="4">
        <v>0.17</v>
      </c>
      <c r="G231" s="4">
        <v>0.14000000000000001</v>
      </c>
      <c r="H231" s="4">
        <v>0.15</v>
      </c>
      <c r="I231" s="4">
        <v>0.16</v>
      </c>
      <c r="J231" s="4">
        <v>0.18</v>
      </c>
      <c r="K231" s="4">
        <v>0.13</v>
      </c>
      <c r="L231" s="4">
        <v>0.12</v>
      </c>
      <c r="M231" s="4">
        <v>0.16</v>
      </c>
      <c r="N231" s="4">
        <v>0.19</v>
      </c>
      <c r="O231" s="4">
        <v>0.18</v>
      </c>
      <c r="P231" s="4">
        <v>0.18</v>
      </c>
      <c r="Q231" s="4">
        <f t="shared" si="16"/>
        <v>0.15833333333333335</v>
      </c>
      <c r="R231" s="37">
        <f ca="1">AVERAGE(OFFSET(E231,,,,List!$D$2))</f>
        <v>0.15400000000000003</v>
      </c>
    </row>
    <row r="232" spans="1:18" x14ac:dyDescent="0.25">
      <c r="A232" t="s">
        <v>20</v>
      </c>
      <c r="B232" s="16" t="s">
        <v>39</v>
      </c>
      <c r="C232" t="s">
        <v>78</v>
      </c>
      <c r="D232" t="s">
        <v>87</v>
      </c>
      <c r="E232" s="4">
        <v>0.13</v>
      </c>
      <c r="F232" s="4">
        <v>0.11</v>
      </c>
      <c r="G232" s="4">
        <v>0.15</v>
      </c>
      <c r="H232" s="4">
        <v>0.17</v>
      </c>
      <c r="I232" s="4">
        <v>0.12</v>
      </c>
      <c r="J232" s="4">
        <v>0.19</v>
      </c>
      <c r="K232" s="4">
        <v>0.16</v>
      </c>
      <c r="L232" s="4">
        <v>0.19</v>
      </c>
      <c r="M232" s="4">
        <v>0.12</v>
      </c>
      <c r="N232" s="4">
        <v>0.14000000000000001</v>
      </c>
      <c r="O232" s="4">
        <v>0.17</v>
      </c>
      <c r="P232" s="4">
        <v>0.1</v>
      </c>
      <c r="Q232" s="4">
        <f t="shared" si="16"/>
        <v>0.14583333333333334</v>
      </c>
      <c r="R232" s="37">
        <f ca="1">AVERAGE(OFFSET(E232,,,,List!$D$2))</f>
        <v>0.14799999999999999</v>
      </c>
    </row>
    <row r="233" spans="1:18" x14ac:dyDescent="0.25">
      <c r="A233" t="s">
        <v>20</v>
      </c>
      <c r="B233" s="16" t="s">
        <v>39</v>
      </c>
      <c r="C233" t="s">
        <v>78</v>
      </c>
      <c r="D233" t="s">
        <v>86</v>
      </c>
      <c r="E233" s="4">
        <v>0.17</v>
      </c>
      <c r="F233" s="4">
        <v>0.19</v>
      </c>
      <c r="G233" s="4">
        <v>0.16</v>
      </c>
      <c r="H233" s="4">
        <v>0.17</v>
      </c>
      <c r="I233" s="4">
        <v>0.15</v>
      </c>
      <c r="J233" s="4">
        <v>0.17</v>
      </c>
      <c r="K233" s="4">
        <v>0.1</v>
      </c>
      <c r="L233" s="4">
        <v>0.13</v>
      </c>
      <c r="M233" s="4">
        <v>0.11</v>
      </c>
      <c r="N233" s="4">
        <v>0.15</v>
      </c>
      <c r="O233" s="4">
        <v>0.11</v>
      </c>
      <c r="P233" s="4">
        <v>0.17</v>
      </c>
      <c r="Q233" s="4">
        <f t="shared" si="16"/>
        <v>0.14833333333333334</v>
      </c>
      <c r="R233" s="37">
        <f ca="1">AVERAGE(OFFSET(E233,,,,List!$D$2))</f>
        <v>0.15000000000000002</v>
      </c>
    </row>
    <row r="234" spans="1:18" x14ac:dyDescent="0.25">
      <c r="A234" t="s">
        <v>20</v>
      </c>
      <c r="B234" s="16" t="s">
        <v>39</v>
      </c>
      <c r="C234" t="s">
        <v>78</v>
      </c>
      <c r="D234" t="s">
        <v>109</v>
      </c>
      <c r="E234" s="4">
        <v>0.2</v>
      </c>
      <c r="F234" s="4">
        <v>0.11</v>
      </c>
      <c r="G234" s="4">
        <v>0.11</v>
      </c>
      <c r="H234" s="4">
        <v>0.15</v>
      </c>
      <c r="I234" s="4">
        <v>0.13</v>
      </c>
      <c r="J234" s="4">
        <v>0.15</v>
      </c>
      <c r="K234" s="4">
        <v>0.1</v>
      </c>
      <c r="L234" s="4">
        <v>0.14000000000000001</v>
      </c>
      <c r="M234" s="4">
        <v>0.1</v>
      </c>
      <c r="N234" s="4">
        <v>0.13</v>
      </c>
      <c r="O234" s="4">
        <v>0.2</v>
      </c>
      <c r="P234" s="4">
        <v>0.17</v>
      </c>
      <c r="Q234" s="4">
        <f t="shared" si="16"/>
        <v>0.14083333333333331</v>
      </c>
      <c r="R234" s="37">
        <f ca="1">AVERAGE(OFFSET(E234,,,,List!$D$2))</f>
        <v>0.13199999999999998</v>
      </c>
    </row>
    <row r="235" spans="1:18" x14ac:dyDescent="0.25">
      <c r="A235" t="s">
        <v>20</v>
      </c>
      <c r="B235" s="16" t="s">
        <v>39</v>
      </c>
      <c r="C235" t="s">
        <v>78</v>
      </c>
      <c r="D235" t="s">
        <v>110</v>
      </c>
      <c r="E235" s="4">
        <v>0.2</v>
      </c>
      <c r="F235" s="4">
        <v>0.1</v>
      </c>
      <c r="G235" s="4">
        <v>0.17</v>
      </c>
      <c r="H235" s="4">
        <v>0.2</v>
      </c>
      <c r="I235" s="4">
        <v>0.12</v>
      </c>
      <c r="J235" s="4">
        <v>0.15</v>
      </c>
      <c r="K235" s="4">
        <v>0.19</v>
      </c>
      <c r="L235" s="4">
        <v>0.1</v>
      </c>
      <c r="M235" s="4">
        <v>0.17</v>
      </c>
      <c r="N235" s="4">
        <v>0.19</v>
      </c>
      <c r="O235" s="4">
        <v>0.1</v>
      </c>
      <c r="P235" s="4">
        <v>0.17</v>
      </c>
      <c r="Q235" s="4">
        <f t="shared" si="16"/>
        <v>0.155</v>
      </c>
      <c r="R235" s="37">
        <f ca="1">AVERAGE(OFFSET(E235,,,,List!$D$2))</f>
        <v>0.159</v>
      </c>
    </row>
    <row r="236" spans="1:18" x14ac:dyDescent="0.25">
      <c r="A236" t="s">
        <v>20</v>
      </c>
      <c r="B236" s="16" t="s">
        <v>39</v>
      </c>
      <c r="C236" t="s">
        <v>78</v>
      </c>
      <c r="D236" t="s">
        <v>111</v>
      </c>
      <c r="E236" s="4">
        <v>0.11</v>
      </c>
      <c r="F236" s="4">
        <v>0.18</v>
      </c>
      <c r="G236" s="4">
        <v>0.18</v>
      </c>
      <c r="H236" s="4">
        <v>0.12</v>
      </c>
      <c r="I236" s="4">
        <v>0.16</v>
      </c>
      <c r="J236" s="4">
        <v>0.2</v>
      </c>
      <c r="K236" s="4">
        <v>0.1</v>
      </c>
      <c r="L236" s="4">
        <v>0.14000000000000001</v>
      </c>
      <c r="M236" s="4">
        <v>0.2</v>
      </c>
      <c r="N236" s="4">
        <v>0.14000000000000001</v>
      </c>
      <c r="O236" s="4">
        <v>0.14000000000000001</v>
      </c>
      <c r="P236" s="4">
        <v>0.14000000000000001</v>
      </c>
      <c r="Q236" s="4">
        <f t="shared" si="16"/>
        <v>0.15083333333333335</v>
      </c>
      <c r="R236" s="37">
        <f ca="1">AVERAGE(OFFSET(E236,,,,List!$D$2))</f>
        <v>0.15299999999999997</v>
      </c>
    </row>
    <row r="237" spans="1:18" x14ac:dyDescent="0.25">
      <c r="A237" t="s">
        <v>20</v>
      </c>
      <c r="B237" s="16" t="s">
        <v>39</v>
      </c>
      <c r="C237" t="s">
        <v>78</v>
      </c>
      <c r="D237" t="s">
        <v>112</v>
      </c>
      <c r="E237" s="4">
        <v>0.18</v>
      </c>
      <c r="F237" s="4">
        <v>0.19</v>
      </c>
      <c r="G237" s="4">
        <v>0.18</v>
      </c>
      <c r="H237" s="4">
        <v>0.1</v>
      </c>
      <c r="I237" s="4">
        <v>0.12</v>
      </c>
      <c r="J237" s="4">
        <v>0.12</v>
      </c>
      <c r="K237" s="4">
        <v>0.19</v>
      </c>
      <c r="L237" s="4">
        <v>0.1</v>
      </c>
      <c r="M237" s="4">
        <v>0.17</v>
      </c>
      <c r="N237" s="4">
        <v>0.14000000000000001</v>
      </c>
      <c r="O237" s="4">
        <v>0.19</v>
      </c>
      <c r="P237" s="4">
        <v>0.11</v>
      </c>
      <c r="Q237" s="4">
        <f t="shared" si="16"/>
        <v>0.1491666666666667</v>
      </c>
      <c r="R237" s="37">
        <f ca="1">AVERAGE(OFFSET(E237,,,,List!$D$2))</f>
        <v>0.14900000000000002</v>
      </c>
    </row>
    <row r="238" spans="1:18" x14ac:dyDescent="0.25">
      <c r="E238" s="4"/>
      <c r="F238" s="4"/>
      <c r="G238" s="4"/>
      <c r="H238" s="4"/>
      <c r="I238" s="4"/>
      <c r="J238" s="4"/>
      <c r="K238" s="4"/>
      <c r="L238" s="4"/>
      <c r="M238" s="4"/>
      <c r="N238" s="4"/>
      <c r="O238" s="4"/>
      <c r="P238" s="4"/>
      <c r="Q238" s="4"/>
      <c r="R238" s="4"/>
    </row>
    <row r="239" spans="1:18" x14ac:dyDescent="0.25">
      <c r="A239" t="s">
        <v>20</v>
      </c>
      <c r="B239" s="16" t="s">
        <v>39</v>
      </c>
      <c r="C239" t="s">
        <v>103</v>
      </c>
      <c r="D239" t="s">
        <v>120</v>
      </c>
      <c r="E239" s="4">
        <v>0.2</v>
      </c>
      <c r="F239" s="4">
        <v>0.1</v>
      </c>
      <c r="G239" s="4">
        <v>0.1</v>
      </c>
      <c r="H239" s="4">
        <v>0.15</v>
      </c>
      <c r="I239" s="4">
        <v>0.12</v>
      </c>
      <c r="J239" s="4">
        <v>0.17</v>
      </c>
      <c r="K239" s="4">
        <v>0.15</v>
      </c>
      <c r="L239" s="4">
        <v>0.19</v>
      </c>
      <c r="M239" s="4">
        <v>0.15</v>
      </c>
      <c r="N239" s="4">
        <v>0.16</v>
      </c>
      <c r="O239" s="4">
        <v>0.16</v>
      </c>
      <c r="P239" s="4">
        <v>0.08</v>
      </c>
      <c r="Q239" s="4">
        <f>AVERAGE(E239:P239)</f>
        <v>0.14416666666666667</v>
      </c>
      <c r="R239" s="37">
        <f ca="1">AVERAGE(OFFSET(E239,,,,List!$D$2))</f>
        <v>0.14899999999999999</v>
      </c>
    </row>
    <row r="240" spans="1:18" x14ac:dyDescent="0.25">
      <c r="A240" t="s">
        <v>20</v>
      </c>
      <c r="B240" s="16" t="s">
        <v>39</v>
      </c>
      <c r="C240" t="s">
        <v>103</v>
      </c>
      <c r="D240" t="s">
        <v>115</v>
      </c>
      <c r="E240" s="4">
        <v>0.18</v>
      </c>
      <c r="F240" s="4">
        <v>0.18</v>
      </c>
      <c r="G240" s="4">
        <v>0.08</v>
      </c>
      <c r="H240" s="4">
        <v>0.18</v>
      </c>
      <c r="I240" s="4">
        <v>0.11</v>
      </c>
      <c r="J240" s="4">
        <v>0.11</v>
      </c>
      <c r="K240" s="4">
        <v>0.11</v>
      </c>
      <c r="L240" s="4">
        <v>0.15</v>
      </c>
      <c r="M240" s="4">
        <v>0.18</v>
      </c>
      <c r="N240" s="4">
        <v>0.12</v>
      </c>
      <c r="O240" s="4">
        <v>0.2</v>
      </c>
      <c r="P240" s="4">
        <v>0.11</v>
      </c>
      <c r="Q240" s="4">
        <f t="shared" ref="Q240:Q248" si="17">AVERAGE(E240:P240)</f>
        <v>0.14249999999999999</v>
      </c>
      <c r="R240" s="37">
        <f ca="1">AVERAGE(OFFSET(E240,,,,List!$D$2))</f>
        <v>0.13999999999999999</v>
      </c>
    </row>
    <row r="241" spans="1:18" x14ac:dyDescent="0.25">
      <c r="A241" t="s">
        <v>20</v>
      </c>
      <c r="B241" s="16" t="s">
        <v>39</v>
      </c>
      <c r="C241" t="s">
        <v>103</v>
      </c>
      <c r="D241" t="s">
        <v>82</v>
      </c>
      <c r="E241" s="4">
        <v>0.21</v>
      </c>
      <c r="F241" s="4">
        <v>0.08</v>
      </c>
      <c r="G241" s="4">
        <v>0.09</v>
      </c>
      <c r="H241" s="4">
        <v>0.15</v>
      </c>
      <c r="I241" s="4">
        <v>0.13</v>
      </c>
      <c r="J241" s="4">
        <v>0.21</v>
      </c>
      <c r="K241" s="4">
        <v>0.18</v>
      </c>
      <c r="L241" s="4">
        <v>0.19</v>
      </c>
      <c r="M241" s="4">
        <v>0.08</v>
      </c>
      <c r="N241" s="4">
        <v>0.21</v>
      </c>
      <c r="O241" s="4">
        <v>0.1</v>
      </c>
      <c r="P241" s="4">
        <v>0.21</v>
      </c>
      <c r="Q241" s="4">
        <f t="shared" si="17"/>
        <v>0.15333333333333335</v>
      </c>
      <c r="R241" s="37">
        <f ca="1">AVERAGE(OFFSET(E241,,,,List!$D$2))</f>
        <v>0.153</v>
      </c>
    </row>
    <row r="242" spans="1:18" x14ac:dyDescent="0.25">
      <c r="A242" t="s">
        <v>20</v>
      </c>
      <c r="B242" s="16" t="s">
        <v>39</v>
      </c>
      <c r="C242" t="s">
        <v>103</v>
      </c>
      <c r="D242" t="s">
        <v>116</v>
      </c>
      <c r="E242" s="4">
        <v>0.17</v>
      </c>
      <c r="F242" s="4">
        <v>0.11</v>
      </c>
      <c r="G242" s="4">
        <v>0.12</v>
      </c>
      <c r="H242" s="4">
        <v>0.14000000000000001</v>
      </c>
      <c r="I242" s="4">
        <v>0.14000000000000001</v>
      </c>
      <c r="J242" s="4">
        <v>0.08</v>
      </c>
      <c r="K242" s="4">
        <v>0.15</v>
      </c>
      <c r="L242" s="4">
        <v>0.2</v>
      </c>
      <c r="M242" s="4">
        <v>0.08</v>
      </c>
      <c r="N242" s="4">
        <v>0.18</v>
      </c>
      <c r="O242" s="4">
        <v>0.14000000000000001</v>
      </c>
      <c r="P242" s="4">
        <v>0.13</v>
      </c>
      <c r="Q242" s="4">
        <f t="shared" si="17"/>
        <v>0.13666666666666669</v>
      </c>
      <c r="R242" s="37">
        <f ca="1">AVERAGE(OFFSET(E242,,,,List!$D$2))</f>
        <v>0.13700000000000001</v>
      </c>
    </row>
    <row r="243" spans="1:18" x14ac:dyDescent="0.25">
      <c r="A243" t="s">
        <v>20</v>
      </c>
      <c r="B243" s="16" t="s">
        <v>39</v>
      </c>
      <c r="C243" t="s">
        <v>103</v>
      </c>
      <c r="D243" t="s">
        <v>114</v>
      </c>
      <c r="E243" s="4">
        <v>0.08</v>
      </c>
      <c r="F243" s="4">
        <v>0.1</v>
      </c>
      <c r="G243" s="4">
        <v>0.22</v>
      </c>
      <c r="H243" s="4">
        <v>0.22</v>
      </c>
      <c r="I243" s="4">
        <v>0.11</v>
      </c>
      <c r="J243" s="4">
        <v>0.13</v>
      </c>
      <c r="K243" s="4">
        <v>0.09</v>
      </c>
      <c r="L243" s="4">
        <v>0.17</v>
      </c>
      <c r="M243" s="4">
        <v>0.15</v>
      </c>
      <c r="N243" s="4">
        <v>0.15</v>
      </c>
      <c r="O243" s="4">
        <v>0.14000000000000001</v>
      </c>
      <c r="P243" s="4">
        <v>0.18</v>
      </c>
      <c r="Q243" s="4">
        <f t="shared" si="17"/>
        <v>0.14499999999999996</v>
      </c>
      <c r="R243" s="37">
        <f ca="1">AVERAGE(OFFSET(E243,,,,List!$D$2))</f>
        <v>0.14199999999999996</v>
      </c>
    </row>
    <row r="244" spans="1:18" x14ac:dyDescent="0.25">
      <c r="A244" t="s">
        <v>20</v>
      </c>
      <c r="B244" s="16" t="s">
        <v>39</v>
      </c>
      <c r="C244" t="s">
        <v>103</v>
      </c>
      <c r="D244" t="s">
        <v>118</v>
      </c>
      <c r="E244" s="4">
        <v>0.11</v>
      </c>
      <c r="F244" s="4">
        <v>0.18</v>
      </c>
      <c r="G244" s="4">
        <v>0.22</v>
      </c>
      <c r="H244" s="4">
        <v>0.13</v>
      </c>
      <c r="I244" s="4">
        <v>0.14000000000000001</v>
      </c>
      <c r="J244" s="4">
        <v>0.2</v>
      </c>
      <c r="K244" s="4">
        <v>0.08</v>
      </c>
      <c r="L244" s="4">
        <v>0.15</v>
      </c>
      <c r="M244" s="4">
        <v>0.1</v>
      </c>
      <c r="N244" s="4">
        <v>0.09</v>
      </c>
      <c r="O244" s="4">
        <v>0.15</v>
      </c>
      <c r="P244" s="4">
        <v>0.2</v>
      </c>
      <c r="Q244" s="4">
        <f t="shared" si="17"/>
        <v>0.14583333333333334</v>
      </c>
      <c r="R244" s="37">
        <f ca="1">AVERAGE(OFFSET(E244,,,,List!$D$2))</f>
        <v>0.14000000000000001</v>
      </c>
    </row>
    <row r="245" spans="1:18" x14ac:dyDescent="0.25">
      <c r="A245" t="s">
        <v>20</v>
      </c>
      <c r="B245" s="16" t="s">
        <v>39</v>
      </c>
      <c r="C245" t="s">
        <v>103</v>
      </c>
      <c r="D245" t="s">
        <v>113</v>
      </c>
      <c r="E245" s="4">
        <v>0.08</v>
      </c>
      <c r="F245" s="4">
        <v>0.21</v>
      </c>
      <c r="G245" s="4">
        <v>0.21</v>
      </c>
      <c r="H245" s="4">
        <v>0.14000000000000001</v>
      </c>
      <c r="I245" s="4">
        <v>0.21</v>
      </c>
      <c r="J245" s="4">
        <v>0.09</v>
      </c>
      <c r="K245" s="4">
        <v>0.18</v>
      </c>
      <c r="L245" s="4">
        <v>0.13</v>
      </c>
      <c r="M245" s="4">
        <v>0.08</v>
      </c>
      <c r="N245" s="4">
        <v>0.08</v>
      </c>
      <c r="O245" s="4">
        <v>0.17</v>
      </c>
      <c r="P245" s="4">
        <v>0.08</v>
      </c>
      <c r="Q245" s="4">
        <f t="shared" si="17"/>
        <v>0.13833333333333334</v>
      </c>
      <c r="R245" s="37">
        <f ca="1">AVERAGE(OFFSET(E245,,,,List!$D$2))</f>
        <v>0.14100000000000001</v>
      </c>
    </row>
    <row r="246" spans="1:18" x14ac:dyDescent="0.25">
      <c r="A246" t="s">
        <v>20</v>
      </c>
      <c r="B246" s="16" t="s">
        <v>39</v>
      </c>
      <c r="C246" t="s">
        <v>103</v>
      </c>
      <c r="D246" t="s">
        <v>119</v>
      </c>
      <c r="E246" s="4">
        <v>0.1</v>
      </c>
      <c r="F246" s="4">
        <v>0.12</v>
      </c>
      <c r="G246" s="4">
        <v>0.22</v>
      </c>
      <c r="H246" s="4">
        <v>0.18</v>
      </c>
      <c r="I246" s="4">
        <v>0.17</v>
      </c>
      <c r="J246" s="4">
        <v>0.17</v>
      </c>
      <c r="K246" s="4">
        <v>0.2</v>
      </c>
      <c r="L246" s="4">
        <v>0.13</v>
      </c>
      <c r="M246" s="4">
        <v>0.13</v>
      </c>
      <c r="N246" s="4">
        <v>0.12</v>
      </c>
      <c r="O246" s="4">
        <v>0.13</v>
      </c>
      <c r="P246" s="4">
        <v>0.14000000000000001</v>
      </c>
      <c r="Q246" s="4">
        <f t="shared" si="17"/>
        <v>0.15083333333333335</v>
      </c>
      <c r="R246" s="37">
        <f ca="1">AVERAGE(OFFSET(E246,,,,List!$D$2))</f>
        <v>0.154</v>
      </c>
    </row>
    <row r="247" spans="1:18" x14ac:dyDescent="0.25">
      <c r="A247" t="s">
        <v>20</v>
      </c>
      <c r="B247" s="16" t="s">
        <v>39</v>
      </c>
      <c r="C247" t="s">
        <v>103</v>
      </c>
      <c r="D247" t="s">
        <v>81</v>
      </c>
      <c r="E247" s="4">
        <v>0.11</v>
      </c>
      <c r="F247" s="4">
        <v>0.17</v>
      </c>
      <c r="G247" s="4">
        <v>0.16</v>
      </c>
      <c r="H247" s="4">
        <v>0.22</v>
      </c>
      <c r="I247" s="4">
        <v>0.22</v>
      </c>
      <c r="J247" s="4">
        <v>0.11</v>
      </c>
      <c r="K247" s="4">
        <v>0.17</v>
      </c>
      <c r="L247" s="4">
        <v>0.11</v>
      </c>
      <c r="M247" s="4">
        <v>0.12</v>
      </c>
      <c r="N247" s="4">
        <v>0.21</v>
      </c>
      <c r="O247" s="4">
        <v>0.11</v>
      </c>
      <c r="P247" s="4">
        <v>0.12</v>
      </c>
      <c r="Q247" s="4">
        <f t="shared" si="17"/>
        <v>0.1525</v>
      </c>
      <c r="R247" s="37">
        <f ca="1">AVERAGE(OFFSET(E247,,,,List!$D$2))</f>
        <v>0.16</v>
      </c>
    </row>
    <row r="248" spans="1:18" x14ac:dyDescent="0.25">
      <c r="A248" t="s">
        <v>20</v>
      </c>
      <c r="B248" s="16" t="s">
        <v>39</v>
      </c>
      <c r="C248" t="s">
        <v>103</v>
      </c>
      <c r="D248" t="s">
        <v>117</v>
      </c>
      <c r="E248" s="4">
        <v>0.22</v>
      </c>
      <c r="F248" s="4">
        <v>0.12</v>
      </c>
      <c r="G248" s="4">
        <v>0.17</v>
      </c>
      <c r="H248" s="4">
        <v>0.08</v>
      </c>
      <c r="I248" s="4">
        <v>0.09</v>
      </c>
      <c r="J248" s="4">
        <v>0.2</v>
      </c>
      <c r="K248" s="4">
        <v>0.13</v>
      </c>
      <c r="L248" s="4">
        <v>0.2</v>
      </c>
      <c r="M248" s="4">
        <v>0.19</v>
      </c>
      <c r="N248" s="4">
        <v>0.1</v>
      </c>
      <c r="O248" s="4">
        <v>0.11</v>
      </c>
      <c r="P248" s="4">
        <v>0.1</v>
      </c>
      <c r="Q248" s="4">
        <f t="shared" si="17"/>
        <v>0.14249999999999999</v>
      </c>
      <c r="R248" s="37">
        <f ca="1">AVERAGE(OFFSET(E248,,,,List!$D$2))</f>
        <v>0.14999999999999997</v>
      </c>
    </row>
    <row r="250" spans="1:18" x14ac:dyDescent="0.25">
      <c r="A250" t="s">
        <v>20</v>
      </c>
      <c r="B250" s="16" t="s">
        <v>39</v>
      </c>
      <c r="C250" t="s">
        <v>80</v>
      </c>
      <c r="D250" t="s">
        <v>83</v>
      </c>
      <c r="E250" s="4">
        <v>0.19</v>
      </c>
      <c r="F250" s="4">
        <v>0.13</v>
      </c>
      <c r="G250" s="4">
        <v>0.12</v>
      </c>
      <c r="H250" s="4">
        <v>0.18</v>
      </c>
      <c r="I250" s="4">
        <v>0.12</v>
      </c>
      <c r="J250" s="4">
        <v>0.17</v>
      </c>
      <c r="K250" s="4">
        <v>0.17</v>
      </c>
      <c r="L250" s="4">
        <v>0.18</v>
      </c>
      <c r="M250" s="4">
        <v>0.2</v>
      </c>
      <c r="N250" s="4">
        <v>0.19</v>
      </c>
      <c r="O250" s="4">
        <v>0.12</v>
      </c>
      <c r="P250" s="4">
        <v>0.1</v>
      </c>
      <c r="Q250" s="4">
        <f>AVERAGE(E250:P250)</f>
        <v>0.15583333333333335</v>
      </c>
      <c r="R250" s="37">
        <f ca="1">AVERAGE(OFFSET(E250,,,,List!$D$2))</f>
        <v>0.16499999999999998</v>
      </c>
    </row>
    <row r="251" spans="1:18" x14ac:dyDescent="0.25">
      <c r="A251" t="s">
        <v>20</v>
      </c>
      <c r="B251" s="16" t="s">
        <v>39</v>
      </c>
      <c r="C251" t="s">
        <v>80</v>
      </c>
      <c r="D251" t="s">
        <v>124</v>
      </c>
      <c r="E251" s="4">
        <v>0.14000000000000001</v>
      </c>
      <c r="F251" s="4">
        <v>0.15</v>
      </c>
      <c r="G251" s="4">
        <v>0.19</v>
      </c>
      <c r="H251" s="4">
        <v>0.13</v>
      </c>
      <c r="I251" s="4">
        <v>0.11</v>
      </c>
      <c r="J251" s="4">
        <v>0.13</v>
      </c>
      <c r="K251" s="4">
        <v>0.16</v>
      </c>
      <c r="L251" s="4">
        <v>0.1</v>
      </c>
      <c r="M251" s="4">
        <v>0.13</v>
      </c>
      <c r="N251" s="4">
        <v>0.15</v>
      </c>
      <c r="O251" s="4">
        <v>0.16</v>
      </c>
      <c r="P251" s="4">
        <v>0.11</v>
      </c>
      <c r="Q251" s="4">
        <f t="shared" ref="Q251:Q259" si="18">AVERAGE(E251:P251)</f>
        <v>0.13833333333333334</v>
      </c>
      <c r="R251" s="37">
        <f ca="1">AVERAGE(OFFSET(E251,,,,List!$D$2))</f>
        <v>0.13900000000000001</v>
      </c>
    </row>
    <row r="252" spans="1:18" x14ac:dyDescent="0.25">
      <c r="A252" t="s">
        <v>20</v>
      </c>
      <c r="B252" s="16" t="s">
        <v>39</v>
      </c>
      <c r="C252" t="s">
        <v>80</v>
      </c>
      <c r="D252" t="s">
        <v>126</v>
      </c>
      <c r="E252" s="4">
        <v>0.19</v>
      </c>
      <c r="F252" s="4">
        <v>0.12</v>
      </c>
      <c r="G252" s="4">
        <v>0.13</v>
      </c>
      <c r="H252" s="4">
        <v>0.1</v>
      </c>
      <c r="I252" s="4">
        <v>0.17</v>
      </c>
      <c r="J252" s="4">
        <v>0.11</v>
      </c>
      <c r="K252" s="4">
        <v>0.12</v>
      </c>
      <c r="L252" s="4">
        <v>0.14000000000000001</v>
      </c>
      <c r="M252" s="4">
        <v>0.12</v>
      </c>
      <c r="N252" s="4">
        <v>0.18</v>
      </c>
      <c r="O252" s="4">
        <v>0.2</v>
      </c>
      <c r="P252" s="4">
        <v>0.13</v>
      </c>
      <c r="Q252" s="4">
        <f t="shared" si="18"/>
        <v>0.14249999999999999</v>
      </c>
      <c r="R252" s="37">
        <f ca="1">AVERAGE(OFFSET(E252,,,,List!$D$2))</f>
        <v>0.13800000000000001</v>
      </c>
    </row>
    <row r="253" spans="1:18" x14ac:dyDescent="0.25">
      <c r="A253" t="s">
        <v>20</v>
      </c>
      <c r="B253" s="16" t="s">
        <v>39</v>
      </c>
      <c r="C253" t="s">
        <v>80</v>
      </c>
      <c r="D253" t="s">
        <v>84</v>
      </c>
      <c r="E253" s="4">
        <v>0.2</v>
      </c>
      <c r="F253" s="4">
        <v>0.15</v>
      </c>
      <c r="G253" s="4">
        <v>0.17</v>
      </c>
      <c r="H253" s="4">
        <v>0.15</v>
      </c>
      <c r="I253" s="4">
        <v>0.1</v>
      </c>
      <c r="J253" s="4">
        <v>0.15</v>
      </c>
      <c r="K253" s="4">
        <v>0.2</v>
      </c>
      <c r="L253" s="4">
        <v>0.19</v>
      </c>
      <c r="M253" s="4">
        <v>0.11</v>
      </c>
      <c r="N253" s="4">
        <v>0.18</v>
      </c>
      <c r="O253" s="4">
        <v>0.14000000000000001</v>
      </c>
      <c r="P253" s="4">
        <v>0.11</v>
      </c>
      <c r="Q253" s="4">
        <f t="shared" si="18"/>
        <v>0.1541666666666667</v>
      </c>
      <c r="R253" s="37">
        <f ca="1">AVERAGE(OFFSET(E253,,,,List!$D$2))</f>
        <v>0.16</v>
      </c>
    </row>
    <row r="254" spans="1:18" x14ac:dyDescent="0.25">
      <c r="A254" t="s">
        <v>20</v>
      </c>
      <c r="B254" s="16" t="s">
        <v>39</v>
      </c>
      <c r="C254" t="s">
        <v>80</v>
      </c>
      <c r="D254" t="s">
        <v>122</v>
      </c>
      <c r="E254" s="4">
        <v>0.2</v>
      </c>
      <c r="F254" s="4">
        <v>0.12</v>
      </c>
      <c r="G254" s="4">
        <v>0.18</v>
      </c>
      <c r="H254" s="4">
        <v>0.14000000000000001</v>
      </c>
      <c r="I254" s="4">
        <v>0.2</v>
      </c>
      <c r="J254" s="4">
        <v>0.19</v>
      </c>
      <c r="K254" s="4">
        <v>0.17</v>
      </c>
      <c r="L254" s="4">
        <v>0.19</v>
      </c>
      <c r="M254" s="4">
        <v>0.2</v>
      </c>
      <c r="N254" s="4">
        <v>0.11</v>
      </c>
      <c r="O254" s="4">
        <v>0.19</v>
      </c>
      <c r="P254" s="4">
        <v>0.14000000000000001</v>
      </c>
      <c r="Q254" s="4">
        <f t="shared" si="18"/>
        <v>0.16916666666666666</v>
      </c>
      <c r="R254" s="37">
        <f ca="1">AVERAGE(OFFSET(E254,,,,List!$D$2))</f>
        <v>0.16999999999999998</v>
      </c>
    </row>
    <row r="255" spans="1:18" x14ac:dyDescent="0.25">
      <c r="A255" t="s">
        <v>20</v>
      </c>
      <c r="B255" s="16" t="s">
        <v>39</v>
      </c>
      <c r="C255" t="s">
        <v>80</v>
      </c>
      <c r="D255" t="s">
        <v>85</v>
      </c>
      <c r="E255" s="4">
        <v>0.11</v>
      </c>
      <c r="F255" s="4">
        <v>0.15</v>
      </c>
      <c r="G255" s="4">
        <v>0.12</v>
      </c>
      <c r="H255" s="4">
        <v>0.15</v>
      </c>
      <c r="I255" s="4">
        <v>0.11</v>
      </c>
      <c r="J255" s="4">
        <v>0.13</v>
      </c>
      <c r="K255" s="4">
        <v>0.12</v>
      </c>
      <c r="L255" s="4">
        <v>0.13</v>
      </c>
      <c r="M255" s="4">
        <v>0.15</v>
      </c>
      <c r="N255" s="4">
        <v>0.13</v>
      </c>
      <c r="O255" s="4">
        <v>0.15</v>
      </c>
      <c r="P255" s="4">
        <v>0.13</v>
      </c>
      <c r="Q255" s="4">
        <f t="shared" si="18"/>
        <v>0.13166666666666663</v>
      </c>
      <c r="R255" s="37">
        <f ca="1">AVERAGE(OFFSET(E255,,,,List!$D$2))</f>
        <v>0.12999999999999998</v>
      </c>
    </row>
    <row r="256" spans="1:18" x14ac:dyDescent="0.25">
      <c r="A256" t="s">
        <v>20</v>
      </c>
      <c r="B256" s="16" t="s">
        <v>39</v>
      </c>
      <c r="C256" t="s">
        <v>80</v>
      </c>
      <c r="D256" t="s">
        <v>127</v>
      </c>
      <c r="E256" s="4">
        <v>0.18</v>
      </c>
      <c r="F256" s="4">
        <v>0.19</v>
      </c>
      <c r="G256" s="4">
        <v>0.19</v>
      </c>
      <c r="H256" s="4">
        <v>0.17</v>
      </c>
      <c r="I256" s="4">
        <v>0.18</v>
      </c>
      <c r="J256" s="4">
        <v>0.12</v>
      </c>
      <c r="K256" s="4">
        <v>0.12</v>
      </c>
      <c r="L256" s="4">
        <v>0.15</v>
      </c>
      <c r="M256" s="4">
        <v>0.15</v>
      </c>
      <c r="N256" s="4">
        <v>0.18</v>
      </c>
      <c r="O256" s="4">
        <v>0.14000000000000001</v>
      </c>
      <c r="P256" s="4">
        <v>0.17</v>
      </c>
      <c r="Q256" s="4">
        <f t="shared" si="18"/>
        <v>0.16166666666666665</v>
      </c>
      <c r="R256" s="37">
        <f ca="1">AVERAGE(OFFSET(E256,,,,List!$D$2))</f>
        <v>0.16300000000000001</v>
      </c>
    </row>
    <row r="257" spans="1:18" x14ac:dyDescent="0.25">
      <c r="A257" t="s">
        <v>20</v>
      </c>
      <c r="B257" s="16" t="s">
        <v>39</v>
      </c>
      <c r="C257" t="s">
        <v>80</v>
      </c>
      <c r="D257" t="s">
        <v>121</v>
      </c>
      <c r="E257" s="4">
        <v>0.12</v>
      </c>
      <c r="F257" s="4">
        <v>0.14000000000000001</v>
      </c>
      <c r="G257" s="4">
        <v>0.19</v>
      </c>
      <c r="H257" s="4">
        <v>0.14000000000000001</v>
      </c>
      <c r="I257" s="4">
        <v>0.18</v>
      </c>
      <c r="J257" s="4">
        <v>0.2</v>
      </c>
      <c r="K257" s="4">
        <v>0.19</v>
      </c>
      <c r="L257" s="4">
        <v>0.11</v>
      </c>
      <c r="M257" s="4">
        <v>0.1</v>
      </c>
      <c r="N257" s="4">
        <v>0.2</v>
      </c>
      <c r="O257" s="4">
        <v>0.2</v>
      </c>
      <c r="P257" s="4">
        <v>0.11</v>
      </c>
      <c r="Q257" s="4">
        <f t="shared" si="18"/>
        <v>0.15666666666666668</v>
      </c>
      <c r="R257" s="37">
        <f ca="1">AVERAGE(OFFSET(E257,,,,List!$D$2))</f>
        <v>0.157</v>
      </c>
    </row>
    <row r="258" spans="1:18" x14ac:dyDescent="0.25">
      <c r="A258" t="s">
        <v>20</v>
      </c>
      <c r="B258" s="16" t="s">
        <v>39</v>
      </c>
      <c r="C258" t="s">
        <v>80</v>
      </c>
      <c r="D258" t="s">
        <v>123</v>
      </c>
      <c r="E258" s="4">
        <v>0.12</v>
      </c>
      <c r="F258" s="4">
        <v>0.11</v>
      </c>
      <c r="G258" s="4">
        <v>0.14000000000000001</v>
      </c>
      <c r="H258" s="4">
        <v>0.19</v>
      </c>
      <c r="I258" s="4">
        <v>0.17</v>
      </c>
      <c r="J258" s="4">
        <v>0.15</v>
      </c>
      <c r="K258" s="4">
        <v>0.13</v>
      </c>
      <c r="L258" s="4">
        <v>0.14000000000000001</v>
      </c>
      <c r="M258" s="4">
        <v>0.16</v>
      </c>
      <c r="N258" s="4">
        <v>0.15</v>
      </c>
      <c r="O258" s="4">
        <v>0.17</v>
      </c>
      <c r="P258" s="4">
        <v>0.19</v>
      </c>
      <c r="Q258" s="4">
        <f t="shared" si="18"/>
        <v>0.15166666666666667</v>
      </c>
      <c r="R258" s="37">
        <f ca="1">AVERAGE(OFFSET(E258,,,,List!$D$2))</f>
        <v>0.14600000000000002</v>
      </c>
    </row>
    <row r="259" spans="1:18" x14ac:dyDescent="0.25">
      <c r="A259" t="s">
        <v>20</v>
      </c>
      <c r="B259" s="16" t="s">
        <v>39</v>
      </c>
      <c r="C259" t="s">
        <v>80</v>
      </c>
      <c r="D259" t="s">
        <v>125</v>
      </c>
      <c r="E259" s="4">
        <v>0.12</v>
      </c>
      <c r="F259" s="4">
        <v>0.14000000000000001</v>
      </c>
      <c r="G259" s="4">
        <v>0.13</v>
      </c>
      <c r="H259" s="4">
        <v>0.12</v>
      </c>
      <c r="I259" s="4">
        <v>0.1</v>
      </c>
      <c r="J259" s="4">
        <v>0.12</v>
      </c>
      <c r="K259" s="4">
        <v>0.13</v>
      </c>
      <c r="L259" s="4">
        <v>0.19</v>
      </c>
      <c r="M259" s="4">
        <v>0.18</v>
      </c>
      <c r="N259" s="4">
        <v>0.14000000000000001</v>
      </c>
      <c r="O259" s="4">
        <v>0.12</v>
      </c>
      <c r="P259" s="4">
        <v>0.12</v>
      </c>
      <c r="Q259" s="4">
        <f t="shared" si="18"/>
        <v>0.13416666666666668</v>
      </c>
      <c r="R259" s="37">
        <f ca="1">AVERAGE(OFFSET(E259,,,,List!$D$2))</f>
        <v>0.13700000000000001</v>
      </c>
    </row>
    <row r="261" spans="1:18" x14ac:dyDescent="0.25">
      <c r="A261" t="s">
        <v>20</v>
      </c>
      <c r="B261" s="16" t="s">
        <v>39</v>
      </c>
      <c r="C261" t="s">
        <v>79</v>
      </c>
      <c r="D261" t="s">
        <v>133</v>
      </c>
      <c r="E261" s="4">
        <v>0.19</v>
      </c>
      <c r="F261" s="4">
        <v>0.11</v>
      </c>
      <c r="G261" s="4">
        <v>0.16</v>
      </c>
      <c r="H261" s="4">
        <v>0.12</v>
      </c>
      <c r="I261" s="4">
        <v>0.18</v>
      </c>
      <c r="J261" s="4">
        <v>0.14000000000000001</v>
      </c>
      <c r="K261" s="4">
        <v>0.11</v>
      </c>
      <c r="L261" s="4">
        <v>0.11</v>
      </c>
      <c r="M261" s="4">
        <v>0.12</v>
      </c>
      <c r="N261" s="4">
        <v>0.18</v>
      </c>
      <c r="O261" s="4">
        <v>0.19</v>
      </c>
      <c r="P261" s="4">
        <v>0.17</v>
      </c>
      <c r="Q261" s="4">
        <f>AVERAGE(E261:P261)</f>
        <v>0.14833333333333334</v>
      </c>
      <c r="R261" s="37">
        <f ca="1">AVERAGE(OFFSET(E261,,,,List!$D$2))</f>
        <v>0.14200000000000002</v>
      </c>
    </row>
    <row r="262" spans="1:18" x14ac:dyDescent="0.25">
      <c r="A262" t="s">
        <v>20</v>
      </c>
      <c r="B262" s="16" t="s">
        <v>39</v>
      </c>
      <c r="C262" t="s">
        <v>79</v>
      </c>
      <c r="D262" t="s">
        <v>137</v>
      </c>
      <c r="E262" s="4">
        <v>0.17</v>
      </c>
      <c r="F262" s="4">
        <v>0.19</v>
      </c>
      <c r="G262" s="4">
        <v>0.14000000000000001</v>
      </c>
      <c r="H262" s="4">
        <v>0.15</v>
      </c>
      <c r="I262" s="4">
        <v>0.11</v>
      </c>
      <c r="J262" s="4">
        <v>0.14000000000000001</v>
      </c>
      <c r="K262" s="4">
        <v>0.19</v>
      </c>
      <c r="L262" s="4">
        <v>0.16</v>
      </c>
      <c r="M262" s="4">
        <v>0.19</v>
      </c>
      <c r="N262" s="4">
        <v>0.12</v>
      </c>
      <c r="O262" s="4">
        <v>0.2</v>
      </c>
      <c r="P262" s="4">
        <v>0.11</v>
      </c>
      <c r="Q262" s="4">
        <f t="shared" ref="Q262:Q270" si="19">AVERAGE(E262:P262)</f>
        <v>0.15583333333333335</v>
      </c>
      <c r="R262" s="37">
        <f ca="1">AVERAGE(OFFSET(E262,,,,List!$D$2))</f>
        <v>0.156</v>
      </c>
    </row>
    <row r="263" spans="1:18" x14ac:dyDescent="0.25">
      <c r="A263" t="s">
        <v>20</v>
      </c>
      <c r="B263" s="16" t="s">
        <v>39</v>
      </c>
      <c r="C263" t="s">
        <v>79</v>
      </c>
      <c r="D263" t="s">
        <v>134</v>
      </c>
      <c r="E263" s="4">
        <v>0.15</v>
      </c>
      <c r="F263" s="4">
        <v>0.11</v>
      </c>
      <c r="G263" s="4">
        <v>0.16</v>
      </c>
      <c r="H263" s="4">
        <v>0.14000000000000001</v>
      </c>
      <c r="I263" s="4">
        <v>0.19</v>
      </c>
      <c r="J263" s="4">
        <v>0.18</v>
      </c>
      <c r="K263" s="4">
        <v>0.12</v>
      </c>
      <c r="L263" s="4">
        <v>0.19</v>
      </c>
      <c r="M263" s="4">
        <v>0.1</v>
      </c>
      <c r="N263" s="4">
        <v>0.14000000000000001</v>
      </c>
      <c r="O263" s="4">
        <v>0.2</v>
      </c>
      <c r="P263" s="4">
        <v>0.11</v>
      </c>
      <c r="Q263" s="4">
        <f t="shared" si="19"/>
        <v>0.14916666666666667</v>
      </c>
      <c r="R263" s="37">
        <f ca="1">AVERAGE(OFFSET(E263,,,,List!$D$2))</f>
        <v>0.14799999999999999</v>
      </c>
    </row>
    <row r="264" spans="1:18" x14ac:dyDescent="0.25">
      <c r="A264" t="s">
        <v>20</v>
      </c>
      <c r="B264" s="16" t="s">
        <v>39</v>
      </c>
      <c r="C264" t="s">
        <v>79</v>
      </c>
      <c r="D264" t="s">
        <v>132</v>
      </c>
      <c r="E264" s="4">
        <v>0.18</v>
      </c>
      <c r="F264" s="4">
        <v>0.17</v>
      </c>
      <c r="G264" s="4">
        <v>0.18</v>
      </c>
      <c r="H264" s="4">
        <v>0.17</v>
      </c>
      <c r="I264" s="4">
        <v>0.17</v>
      </c>
      <c r="J264" s="4">
        <v>0.15</v>
      </c>
      <c r="K264" s="4">
        <v>0.2</v>
      </c>
      <c r="L264" s="4">
        <v>0.11</v>
      </c>
      <c r="M264" s="4">
        <v>0.18</v>
      </c>
      <c r="N264" s="4">
        <v>0.16</v>
      </c>
      <c r="O264" s="4">
        <v>0.12</v>
      </c>
      <c r="P264" s="4">
        <v>0.11</v>
      </c>
      <c r="Q264" s="4">
        <f t="shared" si="19"/>
        <v>0.15833333333333335</v>
      </c>
      <c r="R264" s="37">
        <f ca="1">AVERAGE(OFFSET(E264,,,,List!$D$2))</f>
        <v>0.16699999999999998</v>
      </c>
    </row>
    <row r="265" spans="1:18" x14ac:dyDescent="0.25">
      <c r="A265" t="s">
        <v>20</v>
      </c>
      <c r="B265" s="16" t="s">
        <v>39</v>
      </c>
      <c r="C265" t="s">
        <v>79</v>
      </c>
      <c r="D265" t="s">
        <v>136</v>
      </c>
      <c r="E265" s="4">
        <v>0.17</v>
      </c>
      <c r="F265" s="4">
        <v>0.2</v>
      </c>
      <c r="G265" s="4">
        <v>0.11</v>
      </c>
      <c r="H265" s="4">
        <v>0.14000000000000001</v>
      </c>
      <c r="I265" s="4">
        <v>0.2</v>
      </c>
      <c r="J265" s="4">
        <v>0.13</v>
      </c>
      <c r="K265" s="4">
        <v>0.17</v>
      </c>
      <c r="L265" s="4">
        <v>0.17</v>
      </c>
      <c r="M265" s="4">
        <v>0.12</v>
      </c>
      <c r="N265" s="4">
        <v>0.2</v>
      </c>
      <c r="O265" s="4">
        <v>0.15</v>
      </c>
      <c r="P265" s="4">
        <v>0.2</v>
      </c>
      <c r="Q265" s="4">
        <f t="shared" si="19"/>
        <v>0.16333333333333333</v>
      </c>
      <c r="R265" s="37">
        <f ca="1">AVERAGE(OFFSET(E265,,,,List!$D$2))</f>
        <v>0.161</v>
      </c>
    </row>
    <row r="266" spans="1:18" x14ac:dyDescent="0.25">
      <c r="A266" t="s">
        <v>20</v>
      </c>
      <c r="B266" s="16" t="s">
        <v>39</v>
      </c>
      <c r="C266" t="s">
        <v>79</v>
      </c>
      <c r="D266" t="s">
        <v>138</v>
      </c>
      <c r="E266" s="4">
        <v>0.19</v>
      </c>
      <c r="F266" s="4">
        <v>0.19</v>
      </c>
      <c r="G266" s="4">
        <v>0.15</v>
      </c>
      <c r="H266" s="4">
        <v>0.16</v>
      </c>
      <c r="I266" s="4">
        <v>0.2</v>
      </c>
      <c r="J266" s="4">
        <v>0.14000000000000001</v>
      </c>
      <c r="K266" s="4">
        <v>0.12</v>
      </c>
      <c r="L266" s="4">
        <v>0.14000000000000001</v>
      </c>
      <c r="M266" s="4">
        <v>0.18</v>
      </c>
      <c r="N266" s="4">
        <v>0.18</v>
      </c>
      <c r="O266" s="4">
        <v>0.17</v>
      </c>
      <c r="P266" s="4">
        <v>0.11</v>
      </c>
      <c r="Q266" s="4">
        <f t="shared" si="19"/>
        <v>0.16083333333333336</v>
      </c>
      <c r="R266" s="37">
        <f ca="1">AVERAGE(OFFSET(E266,,,,List!$D$2))</f>
        <v>0.16500000000000004</v>
      </c>
    </row>
    <row r="267" spans="1:18" x14ac:dyDescent="0.25">
      <c r="A267" t="s">
        <v>20</v>
      </c>
      <c r="B267" s="16" t="s">
        <v>39</v>
      </c>
      <c r="C267" t="s">
        <v>79</v>
      </c>
      <c r="D267" t="s">
        <v>131</v>
      </c>
      <c r="E267" s="4">
        <v>0.2</v>
      </c>
      <c r="F267" s="4">
        <v>0.11</v>
      </c>
      <c r="G267" s="4">
        <v>0.14000000000000001</v>
      </c>
      <c r="H267" s="4">
        <v>0.2</v>
      </c>
      <c r="I267" s="4">
        <v>0.14000000000000001</v>
      </c>
      <c r="J267" s="4">
        <v>0.18</v>
      </c>
      <c r="K267" s="4">
        <v>0.2</v>
      </c>
      <c r="L267" s="4">
        <v>0.12</v>
      </c>
      <c r="M267" s="4">
        <v>0.15</v>
      </c>
      <c r="N267" s="4">
        <v>0.2</v>
      </c>
      <c r="O267" s="4">
        <v>0.2</v>
      </c>
      <c r="P267" s="4">
        <v>0.11</v>
      </c>
      <c r="Q267" s="4">
        <f t="shared" si="19"/>
        <v>0.16250000000000001</v>
      </c>
      <c r="R267" s="37">
        <f ca="1">AVERAGE(OFFSET(E267,,,,List!$D$2))</f>
        <v>0.16399999999999998</v>
      </c>
    </row>
    <row r="268" spans="1:18" x14ac:dyDescent="0.25">
      <c r="A268" t="s">
        <v>20</v>
      </c>
      <c r="B268" s="16" t="s">
        <v>39</v>
      </c>
      <c r="C268" t="s">
        <v>79</v>
      </c>
      <c r="D268" t="s">
        <v>129</v>
      </c>
      <c r="E268" s="4">
        <v>0.16</v>
      </c>
      <c r="F268" s="4">
        <v>0.19</v>
      </c>
      <c r="G268" s="4">
        <v>0.11</v>
      </c>
      <c r="H268" s="4">
        <v>0.18</v>
      </c>
      <c r="I268" s="4">
        <v>0.12</v>
      </c>
      <c r="J268" s="4">
        <v>0.2</v>
      </c>
      <c r="K268" s="4">
        <v>0.2</v>
      </c>
      <c r="L268" s="4">
        <v>0.18</v>
      </c>
      <c r="M268" s="4">
        <v>0.13</v>
      </c>
      <c r="N268" s="4">
        <v>0.14000000000000001</v>
      </c>
      <c r="O268" s="4">
        <v>0.1</v>
      </c>
      <c r="P268" s="4">
        <v>0.19</v>
      </c>
      <c r="Q268" s="4">
        <f t="shared" si="19"/>
        <v>0.15833333333333333</v>
      </c>
      <c r="R268" s="37">
        <f ca="1">AVERAGE(OFFSET(E268,,,,List!$D$2))</f>
        <v>0.16099999999999998</v>
      </c>
    </row>
    <row r="269" spans="1:18" x14ac:dyDescent="0.25">
      <c r="A269" t="s">
        <v>20</v>
      </c>
      <c r="B269" s="16" t="s">
        <v>39</v>
      </c>
      <c r="C269" t="s">
        <v>79</v>
      </c>
      <c r="D269" t="s">
        <v>135</v>
      </c>
      <c r="E269" s="4">
        <v>0.1</v>
      </c>
      <c r="F269" s="4">
        <v>0.14000000000000001</v>
      </c>
      <c r="G269" s="4">
        <v>0.17</v>
      </c>
      <c r="H269" s="4">
        <v>0.18</v>
      </c>
      <c r="I269" s="4">
        <v>0.15</v>
      </c>
      <c r="J269" s="4">
        <v>0.18</v>
      </c>
      <c r="K269" s="4">
        <v>0.2</v>
      </c>
      <c r="L269" s="4">
        <v>0.12</v>
      </c>
      <c r="M269" s="4">
        <v>0.13</v>
      </c>
      <c r="N269" s="4">
        <v>0.2</v>
      </c>
      <c r="O269" s="4">
        <v>0.17</v>
      </c>
      <c r="P269" s="4">
        <v>0.19</v>
      </c>
      <c r="Q269" s="4">
        <f t="shared" si="19"/>
        <v>0.16083333333333333</v>
      </c>
      <c r="R269" s="37">
        <f ca="1">AVERAGE(OFFSET(E269,,,,List!$D$2))</f>
        <v>0.157</v>
      </c>
    </row>
    <row r="270" spans="1:18" x14ac:dyDescent="0.25">
      <c r="A270" t="s">
        <v>20</v>
      </c>
      <c r="B270" s="16" t="s">
        <v>39</v>
      </c>
      <c r="C270" t="s">
        <v>79</v>
      </c>
      <c r="D270" t="s">
        <v>130</v>
      </c>
      <c r="E270" s="4">
        <v>0.19</v>
      </c>
      <c r="F270" s="4">
        <v>0.18</v>
      </c>
      <c r="G270" s="4">
        <v>0.2</v>
      </c>
      <c r="H270" s="4">
        <v>0.13</v>
      </c>
      <c r="I270" s="4">
        <v>0.17</v>
      </c>
      <c r="J270" s="4">
        <v>0.13</v>
      </c>
      <c r="K270" s="4">
        <v>0.13</v>
      </c>
      <c r="L270" s="4">
        <v>0.12</v>
      </c>
      <c r="M270" s="4">
        <v>0.15</v>
      </c>
      <c r="N270" s="4">
        <v>0.17</v>
      </c>
      <c r="O270" s="4">
        <v>0.18</v>
      </c>
      <c r="P270" s="4">
        <v>0.19</v>
      </c>
      <c r="Q270" s="4">
        <f t="shared" si="19"/>
        <v>0.16166666666666665</v>
      </c>
      <c r="R270" s="37">
        <f ca="1">AVERAGE(OFFSET(E270,,,,List!$D$2))</f>
        <v>0.15699999999999997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4" tint="-0.249977111117893"/>
  </sheetPr>
  <dimension ref="A1:Q47"/>
  <sheetViews>
    <sheetView workbookViewId="0">
      <selection activeCell="A23" sqref="A23"/>
    </sheetView>
  </sheetViews>
  <sheetFormatPr defaultRowHeight="15" x14ac:dyDescent="0.25"/>
  <cols>
    <col min="3" max="3" width="14.28515625" bestFit="1" customWidth="1"/>
    <col min="4" max="4" width="21.7109375" bestFit="1" customWidth="1"/>
    <col min="5" max="15" width="15.28515625" bestFit="1" customWidth="1"/>
    <col min="16" max="16" width="16.28515625" bestFit="1" customWidth="1"/>
    <col min="17" max="17" width="13.7109375" bestFit="1" customWidth="1"/>
    <col min="18" max="18" width="13.85546875" bestFit="1" customWidth="1"/>
  </cols>
  <sheetData>
    <row r="1" spans="1:17" x14ac:dyDescent="0.25">
      <c r="B1" t="s">
        <v>0</v>
      </c>
    </row>
    <row r="2" spans="1:17" x14ac:dyDescent="0.25">
      <c r="A2" s="20" t="s">
        <v>41</v>
      </c>
      <c r="B2" s="20" t="s">
        <v>55</v>
      </c>
      <c r="C2" s="11" t="s">
        <v>100</v>
      </c>
      <c r="D2" s="10" t="s">
        <v>42</v>
      </c>
      <c r="E2" s="10" t="s">
        <v>43</v>
      </c>
      <c r="F2" s="10" t="s">
        <v>44</v>
      </c>
      <c r="G2" s="10" t="s">
        <v>45</v>
      </c>
      <c r="H2" s="10" t="s">
        <v>46</v>
      </c>
      <c r="I2" s="10" t="s">
        <v>47</v>
      </c>
      <c r="J2" s="10" t="s">
        <v>48</v>
      </c>
      <c r="K2" s="10" t="s">
        <v>49</v>
      </c>
      <c r="L2" s="10" t="s">
        <v>50</v>
      </c>
      <c r="M2" s="10" t="s">
        <v>51</v>
      </c>
      <c r="N2" s="10" t="s">
        <v>6</v>
      </c>
      <c r="O2" s="10" t="s">
        <v>52</v>
      </c>
      <c r="P2" s="10" t="s">
        <v>15</v>
      </c>
      <c r="Q2" s="12" t="s">
        <v>40</v>
      </c>
    </row>
    <row r="3" spans="1:17" x14ac:dyDescent="0.25">
      <c r="A3" t="s">
        <v>20</v>
      </c>
      <c r="B3" t="s">
        <v>103</v>
      </c>
      <c r="C3" s="41" t="s">
        <v>74</v>
      </c>
      <c r="D3" s="19">
        <v>2772895.6583999996</v>
      </c>
      <c r="E3" s="19">
        <v>4914791.306880001</v>
      </c>
      <c r="F3" s="19">
        <v>3967395.3849600004</v>
      </c>
      <c r="G3" s="19">
        <v>2729725.7256</v>
      </c>
      <c r="H3" s="19">
        <v>3220243.8441599999</v>
      </c>
      <c r="I3" s="19">
        <v>3178007.7739200001</v>
      </c>
      <c r="J3" s="19">
        <v>3736149.0720000002</v>
      </c>
      <c r="K3" s="19">
        <v>3174895.8518400001</v>
      </c>
      <c r="L3" s="19">
        <v>3703272.8352000001</v>
      </c>
      <c r="M3" s="19">
        <v>3599592</v>
      </c>
      <c r="N3" s="19">
        <v>4614714.7560000001</v>
      </c>
      <c r="O3" s="19">
        <v>3953407.08672</v>
      </c>
      <c r="P3" s="9">
        <f>SUM(D3:O3)</f>
        <v>43565091.295679994</v>
      </c>
      <c r="Q3" s="13">
        <f ca="1">SUM(OFFSET(D3,,,,List!$D$2))</f>
        <v>34996969.452959999</v>
      </c>
    </row>
    <row r="4" spans="1:17" x14ac:dyDescent="0.25">
      <c r="A4" t="s">
        <v>20</v>
      </c>
      <c r="B4" t="s">
        <v>103</v>
      </c>
      <c r="C4" s="41" t="s">
        <v>76</v>
      </c>
      <c r="D4" s="19">
        <v>4066913.6323199994</v>
      </c>
      <c r="E4" s="19">
        <v>5103821.7417600006</v>
      </c>
      <c r="F4" s="19">
        <v>4912013.3337600008</v>
      </c>
      <c r="G4" s="19">
        <v>4549542.8760000002</v>
      </c>
      <c r="H4" s="19">
        <v>4735652.7119999994</v>
      </c>
      <c r="I4" s="19">
        <v>4299657.5764799993</v>
      </c>
      <c r="J4" s="19">
        <v>3922956.5255999998</v>
      </c>
      <c r="K4" s="19">
        <v>3361654.4313599998</v>
      </c>
      <c r="L4" s="19">
        <v>3332945.5516799996</v>
      </c>
      <c r="M4" s="19">
        <v>4499490</v>
      </c>
      <c r="N4" s="19">
        <v>4799303.3462399999</v>
      </c>
      <c r="O4" s="19">
        <v>3388634.6457600002</v>
      </c>
      <c r="P4" s="9">
        <f t="shared" ref="P4:P6" si="0">SUM(D4:O4)</f>
        <v>50972586.372960001</v>
      </c>
      <c r="Q4" s="13">
        <f ca="1">SUM(OFFSET(D4,,,,List!$D$2))</f>
        <v>42784648.380960003</v>
      </c>
    </row>
    <row r="5" spans="1:17" x14ac:dyDescent="0.25">
      <c r="A5" t="s">
        <v>20</v>
      </c>
      <c r="B5" t="s">
        <v>103</v>
      </c>
      <c r="C5" s="41" t="s">
        <v>75</v>
      </c>
      <c r="D5" s="19">
        <v>4621492.7639999995</v>
      </c>
      <c r="E5" s="19">
        <v>4536730.4371199999</v>
      </c>
      <c r="F5" s="19">
        <v>4723089.7440000009</v>
      </c>
      <c r="G5" s="19">
        <v>3821616.01584</v>
      </c>
      <c r="H5" s="19">
        <v>4356800.4950399995</v>
      </c>
      <c r="I5" s="19">
        <v>3551891.0414399998</v>
      </c>
      <c r="J5" s="19">
        <v>5043801.2472000001</v>
      </c>
      <c r="K5" s="19">
        <v>4668964.4879999999</v>
      </c>
      <c r="L5" s="19">
        <v>4443927.4022399997</v>
      </c>
      <c r="M5" s="19">
        <v>3779571.5999999996</v>
      </c>
      <c r="N5" s="19">
        <v>4060948.9852800001</v>
      </c>
      <c r="O5" s="19">
        <v>5271209.4489600006</v>
      </c>
      <c r="P5" s="9">
        <f t="shared" si="0"/>
        <v>52880043.669119999</v>
      </c>
      <c r="Q5" s="13">
        <f ca="1">SUM(OFFSET(D5,,,,List!$D$2))</f>
        <v>43547885.23488</v>
      </c>
    </row>
    <row r="6" spans="1:17" x14ac:dyDescent="0.25">
      <c r="A6" t="s">
        <v>20</v>
      </c>
      <c r="B6" t="s">
        <v>103</v>
      </c>
      <c r="C6" s="41" t="s">
        <v>77</v>
      </c>
      <c r="D6" s="19">
        <v>7024669.0012799995</v>
      </c>
      <c r="E6" s="19">
        <v>4347700.0022400003</v>
      </c>
      <c r="F6" s="19">
        <v>5289860.5132800015</v>
      </c>
      <c r="G6" s="19">
        <v>7097286.8865600005</v>
      </c>
      <c r="H6" s="19">
        <v>6629913.7967999987</v>
      </c>
      <c r="I6" s="19">
        <v>7664606.9841599977</v>
      </c>
      <c r="J6" s="19">
        <v>5977838.5151999993</v>
      </c>
      <c r="K6" s="19">
        <v>7470343.1808000002</v>
      </c>
      <c r="L6" s="19">
        <v>7036218.3868800001</v>
      </c>
      <c r="M6" s="19">
        <v>6119306.3999999994</v>
      </c>
      <c r="N6" s="19">
        <v>4983891.9364800006</v>
      </c>
      <c r="O6" s="19">
        <v>6212496.8505600002</v>
      </c>
      <c r="P6" s="9">
        <f t="shared" si="0"/>
        <v>75854132.454239979</v>
      </c>
      <c r="Q6" s="13">
        <f ca="1">SUM(OFFSET(D6,,,,List!$D$2))</f>
        <v>64657743.667199992</v>
      </c>
    </row>
    <row r="7" spans="1:17" x14ac:dyDescent="0.25">
      <c r="D7" s="19"/>
      <c r="E7" s="19"/>
      <c r="F7" s="19"/>
      <c r="G7" s="19"/>
      <c r="H7" s="19"/>
      <c r="I7" s="19"/>
      <c r="J7" s="19"/>
      <c r="K7" s="19"/>
      <c r="L7" s="19"/>
      <c r="M7" s="19"/>
      <c r="N7" s="19"/>
      <c r="O7" s="19"/>
    </row>
    <row r="8" spans="1:17" x14ac:dyDescent="0.25">
      <c r="A8" t="s">
        <v>20</v>
      </c>
      <c r="B8" t="s">
        <v>78</v>
      </c>
      <c r="C8" s="41" t="s">
        <v>74</v>
      </c>
      <c r="D8" s="19">
        <v>2809264.8960000002</v>
      </c>
      <c r="E8" s="19">
        <v>2558135.8080000002</v>
      </c>
      <c r="F8" s="19">
        <v>3411420.6719999998</v>
      </c>
      <c r="G8" s="19">
        <v>2887523.3280000002</v>
      </c>
      <c r="H8" s="19">
        <v>3843192.5759999999</v>
      </c>
      <c r="I8" s="19">
        <v>2727895.344</v>
      </c>
      <c r="J8" s="19">
        <v>3781865.12</v>
      </c>
      <c r="K8" s="19">
        <v>4499007.5520000001</v>
      </c>
      <c r="L8" s="19">
        <v>3431651.5200000005</v>
      </c>
      <c r="M8" s="19">
        <v>3834192</v>
      </c>
      <c r="N8" s="19">
        <v>3421980.48</v>
      </c>
      <c r="O8" s="19">
        <v>3842555.9039999996</v>
      </c>
      <c r="P8" s="9">
        <f>SUM(D8:O8)</f>
        <v>41048685.199999996</v>
      </c>
      <c r="Q8" s="13">
        <f ca="1">SUM(OFFSET(D8,,,,List!$D$2))</f>
        <v>33784148.816</v>
      </c>
    </row>
    <row r="9" spans="1:17" x14ac:dyDescent="0.25">
      <c r="A9" t="s">
        <v>20</v>
      </c>
      <c r="B9" t="s">
        <v>78</v>
      </c>
      <c r="C9" s="41" t="s">
        <v>76</v>
      </c>
      <c r="D9" s="19">
        <v>2633685.8400000003</v>
      </c>
      <c r="E9" s="19">
        <v>2877902.784</v>
      </c>
      <c r="F9" s="19">
        <v>4186743.5520000001</v>
      </c>
      <c r="G9" s="19">
        <v>3343448.0640000002</v>
      </c>
      <c r="H9" s="19">
        <v>3202660.4800000004</v>
      </c>
      <c r="I9" s="19">
        <v>4493004.0959999999</v>
      </c>
      <c r="J9" s="19">
        <v>3953768.08</v>
      </c>
      <c r="K9" s="19">
        <v>3287736.2879999997</v>
      </c>
      <c r="L9" s="19">
        <v>4461146.9760000007</v>
      </c>
      <c r="M9" s="19">
        <v>3000672</v>
      </c>
      <c r="N9" s="19">
        <v>3421980.48</v>
      </c>
      <c r="O9" s="19">
        <v>3842555.9039999996</v>
      </c>
      <c r="P9" s="9">
        <f t="shared" ref="P9:P11" si="1">SUM(D9:O9)</f>
        <v>42705304.543999992</v>
      </c>
      <c r="Q9" s="13">
        <f ca="1">SUM(OFFSET(D9,,,,List!$D$2))</f>
        <v>35440768.159999996</v>
      </c>
    </row>
    <row r="10" spans="1:17" x14ac:dyDescent="0.25">
      <c r="A10" t="s">
        <v>20</v>
      </c>
      <c r="B10" t="s">
        <v>78</v>
      </c>
      <c r="C10" s="41" t="s">
        <v>75</v>
      </c>
      <c r="D10" s="19">
        <v>4565055.4560000002</v>
      </c>
      <c r="E10" s="19">
        <v>3677320.2240000004</v>
      </c>
      <c r="F10" s="19">
        <v>4186743.5520000001</v>
      </c>
      <c r="G10" s="19">
        <v>2887523.3280000002</v>
      </c>
      <c r="H10" s="19">
        <v>3843192.5759999999</v>
      </c>
      <c r="I10" s="19">
        <v>2567430.912</v>
      </c>
      <c r="J10" s="19">
        <v>4125671.04</v>
      </c>
      <c r="K10" s="19">
        <v>4845085.0559999999</v>
      </c>
      <c r="L10" s="19">
        <v>4804312.1280000005</v>
      </c>
      <c r="M10" s="19">
        <v>4501008</v>
      </c>
      <c r="N10" s="19">
        <v>3079782.4319999996</v>
      </c>
      <c r="O10" s="19">
        <v>3318571.0079999999</v>
      </c>
      <c r="P10" s="9">
        <f t="shared" si="1"/>
        <v>46401695.711999997</v>
      </c>
      <c r="Q10" s="13">
        <f ca="1">SUM(OFFSET(D10,,,,List!$D$2))</f>
        <v>40003342.272</v>
      </c>
    </row>
    <row r="11" spans="1:17" x14ac:dyDescent="0.25">
      <c r="A11" t="s">
        <v>20</v>
      </c>
      <c r="B11" t="s">
        <v>78</v>
      </c>
      <c r="C11" s="41" t="s">
        <v>77</v>
      </c>
      <c r="D11" s="19">
        <v>7549899.4079999998</v>
      </c>
      <c r="E11" s="19">
        <v>6874989.9840000011</v>
      </c>
      <c r="F11" s="19">
        <v>3721549.8239999996</v>
      </c>
      <c r="G11" s="19">
        <v>6078996.4799999995</v>
      </c>
      <c r="H11" s="19">
        <v>5124256.7680000011</v>
      </c>
      <c r="I11" s="19">
        <v>6258112.8479999984</v>
      </c>
      <c r="J11" s="19">
        <v>5328991.7600000007</v>
      </c>
      <c r="K11" s="19">
        <v>4672046.3040000005</v>
      </c>
      <c r="L11" s="19">
        <v>4461146.9760000007</v>
      </c>
      <c r="M11" s="19">
        <v>5334527.9999999991</v>
      </c>
      <c r="N11" s="19">
        <v>7186159.0079999985</v>
      </c>
      <c r="O11" s="19">
        <v>6462480.3839999996</v>
      </c>
      <c r="P11" s="9">
        <f t="shared" si="1"/>
        <v>69053157.744000003</v>
      </c>
      <c r="Q11" s="13">
        <f ca="1">SUM(OFFSET(D11,,,,List!$D$2))</f>
        <v>55404518.351999998</v>
      </c>
    </row>
    <row r="12" spans="1:17" x14ac:dyDescent="0.25">
      <c r="D12" s="19"/>
      <c r="E12" s="19"/>
      <c r="F12" s="19"/>
      <c r="G12" s="19"/>
      <c r="H12" s="19"/>
      <c r="I12" s="19"/>
      <c r="J12" s="19"/>
      <c r="K12" s="19"/>
      <c r="L12" s="19"/>
      <c r="M12" s="19"/>
      <c r="N12" s="19"/>
      <c r="O12" s="19"/>
    </row>
    <row r="13" spans="1:17" x14ac:dyDescent="0.25">
      <c r="A13" t="s">
        <v>20</v>
      </c>
      <c r="B13" t="s">
        <v>80</v>
      </c>
      <c r="C13" s="41" t="s">
        <v>74</v>
      </c>
      <c r="D13" s="19">
        <v>4619121.4409999996</v>
      </c>
      <c r="E13" s="19">
        <v>2906685.32864</v>
      </c>
      <c r="F13" s="19">
        <v>4559666.5088</v>
      </c>
      <c r="G13" s="19">
        <v>2943249.6038400005</v>
      </c>
      <c r="H13" s="19">
        <v>2903393.9645999991</v>
      </c>
      <c r="I13" s="19">
        <v>4833078.8179199994</v>
      </c>
      <c r="J13" s="19">
        <v>3904585.9529600008</v>
      </c>
      <c r="K13" s="19">
        <v>4600479.266640001</v>
      </c>
      <c r="L13" s="19">
        <v>4489146.6656400003</v>
      </c>
      <c r="M13" s="19">
        <v>3005077.7548799999</v>
      </c>
      <c r="N13" s="19">
        <v>4945346.93016</v>
      </c>
      <c r="O13" s="19">
        <v>3211782.0567600005</v>
      </c>
      <c r="P13" s="9">
        <f>SUM(D13:O13)</f>
        <v>46921614.291840002</v>
      </c>
      <c r="Q13" s="13">
        <f ca="1">SUM(OFFSET(D13,,,,List!$D$2))</f>
        <v>38764485.304920003</v>
      </c>
    </row>
    <row r="14" spans="1:17" x14ac:dyDescent="0.25">
      <c r="A14" t="s">
        <v>20</v>
      </c>
      <c r="B14" t="s">
        <v>80</v>
      </c>
      <c r="C14" s="41" t="s">
        <v>76</v>
      </c>
      <c r="D14" s="19">
        <v>3325767.4375199997</v>
      </c>
      <c r="E14" s="19">
        <v>3932574.26816</v>
      </c>
      <c r="F14" s="19">
        <v>3858179.3535999996</v>
      </c>
      <c r="G14" s="19">
        <v>2943249.6038400005</v>
      </c>
      <c r="H14" s="19">
        <v>3096953.5622399994</v>
      </c>
      <c r="I14" s="19">
        <v>3423430.8293600003</v>
      </c>
      <c r="J14" s="19">
        <v>5548622.1436800016</v>
      </c>
      <c r="K14" s="19">
        <v>3800395.9159200005</v>
      </c>
      <c r="L14" s="19">
        <v>2826499.75244</v>
      </c>
      <c r="M14" s="19">
        <v>3756347.1935999999</v>
      </c>
      <c r="N14" s="19">
        <v>3233496.0697200005</v>
      </c>
      <c r="O14" s="19">
        <v>4912137.2632800005</v>
      </c>
      <c r="P14" s="9">
        <f t="shared" ref="P14:P16" si="2">SUM(D14:O14)</f>
        <v>44657653.393360004</v>
      </c>
      <c r="Q14" s="13">
        <f ca="1">SUM(OFFSET(D14,,,,List!$D$2))</f>
        <v>36512020.06036</v>
      </c>
    </row>
    <row r="15" spans="1:17" x14ac:dyDescent="0.25">
      <c r="A15" t="s">
        <v>20</v>
      </c>
      <c r="B15" t="s">
        <v>80</v>
      </c>
      <c r="C15" s="41" t="s">
        <v>75</v>
      </c>
      <c r="D15" s="19">
        <v>4064826.8680799999</v>
      </c>
      <c r="E15" s="19">
        <v>2906685.32864</v>
      </c>
      <c r="F15" s="19">
        <v>3332063.9871999999</v>
      </c>
      <c r="G15" s="19">
        <v>4046968.2052800008</v>
      </c>
      <c r="H15" s="19">
        <v>5032549.538639999</v>
      </c>
      <c r="I15" s="19">
        <v>3826187.3975200001</v>
      </c>
      <c r="J15" s="19">
        <v>5137613.0960000008</v>
      </c>
      <c r="K15" s="19">
        <v>3000312.5652000005</v>
      </c>
      <c r="L15" s="19">
        <v>3990352.5916799996</v>
      </c>
      <c r="M15" s="19">
        <v>2817260.3951999997</v>
      </c>
      <c r="N15" s="19">
        <v>5135552.5813200008</v>
      </c>
      <c r="O15" s="19">
        <v>3589638.7693200004</v>
      </c>
      <c r="P15" s="9">
        <f t="shared" si="2"/>
        <v>46880011.324080005</v>
      </c>
      <c r="Q15" s="13">
        <f ca="1">SUM(OFFSET(D15,,,,List!$D$2))</f>
        <v>38154819.973439999</v>
      </c>
    </row>
    <row r="16" spans="1:17" x14ac:dyDescent="0.25">
      <c r="A16" t="s">
        <v>20</v>
      </c>
      <c r="B16" t="s">
        <v>80</v>
      </c>
      <c r="C16" s="41" t="s">
        <v>77</v>
      </c>
      <c r="D16" s="19">
        <v>6466770.0173999993</v>
      </c>
      <c r="E16" s="19">
        <v>7352204.0665599983</v>
      </c>
      <c r="F16" s="19">
        <v>5787269.0304000005</v>
      </c>
      <c r="G16" s="19">
        <v>8461842.6110400017</v>
      </c>
      <c r="H16" s="19">
        <v>8323062.6985199964</v>
      </c>
      <c r="I16" s="19">
        <v>8055131.3631999977</v>
      </c>
      <c r="J16" s="19">
        <v>5959631.1913600015</v>
      </c>
      <c r="K16" s="19">
        <v>8600896.0202399995</v>
      </c>
      <c r="L16" s="19">
        <v>5320470.1222399985</v>
      </c>
      <c r="M16" s="19">
        <v>9203050.6243199985</v>
      </c>
      <c r="N16" s="19">
        <v>5706169.5347999986</v>
      </c>
      <c r="O16" s="19">
        <v>7179277.538639999</v>
      </c>
      <c r="P16" s="9">
        <f t="shared" si="2"/>
        <v>86415774.818719983</v>
      </c>
      <c r="Q16" s="13">
        <f ca="1">SUM(OFFSET(D16,,,,List!$D$2))</f>
        <v>73530327.745279998</v>
      </c>
    </row>
    <row r="17" spans="1:17" x14ac:dyDescent="0.25">
      <c r="D17" s="19"/>
      <c r="E17" s="19"/>
      <c r="F17" s="19"/>
      <c r="G17" s="19"/>
      <c r="H17" s="19"/>
      <c r="I17" s="19"/>
      <c r="J17" s="19"/>
      <c r="K17" s="19"/>
      <c r="L17" s="19"/>
      <c r="M17" s="19"/>
      <c r="N17" s="19"/>
      <c r="O17" s="19"/>
    </row>
    <row r="18" spans="1:17" x14ac:dyDescent="0.25">
      <c r="A18" t="s">
        <v>20</v>
      </c>
      <c r="B18" t="s">
        <v>79</v>
      </c>
      <c r="C18" s="41" t="s">
        <v>74</v>
      </c>
      <c r="D18" s="19">
        <v>4984283.95584</v>
      </c>
      <c r="E18" s="19">
        <v>4973096.6935560014</v>
      </c>
      <c r="F18" s="19">
        <v>3736171.7161440002</v>
      </c>
      <c r="G18" s="19">
        <v>4792909.1607863996</v>
      </c>
      <c r="H18" s="19">
        <v>3908459.9396052002</v>
      </c>
      <c r="I18" s="19">
        <v>2793232.0546199991</v>
      </c>
      <c r="J18" s="19">
        <v>3567203.8382879999</v>
      </c>
      <c r="K18" s="19">
        <v>4644257.5071935998</v>
      </c>
      <c r="L18" s="19">
        <v>2693551.5527939992</v>
      </c>
      <c r="M18" s="19">
        <v>4904938.7819207991</v>
      </c>
      <c r="N18" s="19">
        <v>4228646.4006912</v>
      </c>
      <c r="O18" s="19">
        <v>3657859.7422080012</v>
      </c>
      <c r="P18" s="9">
        <f>SUM(D18:O18)</f>
        <v>48884611.343647197</v>
      </c>
      <c r="Q18" s="13">
        <f ca="1">SUM(OFFSET(D18,,,,List!$D$2))</f>
        <v>40998105.200747997</v>
      </c>
    </row>
    <row r="19" spans="1:17" x14ac:dyDescent="0.25">
      <c r="A19" t="s">
        <v>20</v>
      </c>
      <c r="B19" t="s">
        <v>79</v>
      </c>
      <c r="C19" s="41" t="s">
        <v>76</v>
      </c>
      <c r="D19" s="19">
        <v>3382192.68432</v>
      </c>
      <c r="E19" s="19">
        <v>2762831.4964200002</v>
      </c>
      <c r="F19" s="19">
        <v>4109788.8877583998</v>
      </c>
      <c r="G19" s="19">
        <v>4437878.8525799997</v>
      </c>
      <c r="H19" s="19">
        <v>4094577.0795864007</v>
      </c>
      <c r="I19" s="19">
        <v>5214033.1686239997</v>
      </c>
      <c r="J19" s="19">
        <v>3567203.8382879999</v>
      </c>
      <c r="K19" s="19">
        <v>5418300.4250592003</v>
      </c>
      <c r="L19" s="19">
        <v>4130112.3809507992</v>
      </c>
      <c r="M19" s="19">
        <v>5086603.1812511999</v>
      </c>
      <c r="N19" s="19">
        <v>3860938.0180223999</v>
      </c>
      <c r="O19" s="19">
        <v>3474966.7550976011</v>
      </c>
      <c r="P19" s="9">
        <f t="shared" ref="P19:P21" si="3">SUM(D19:O19)</f>
        <v>49539426.767958</v>
      </c>
      <c r="Q19" s="13">
        <f ca="1">SUM(OFFSET(D19,,,,List!$D$2))</f>
        <v>42203521.994837999</v>
      </c>
    </row>
    <row r="20" spans="1:17" x14ac:dyDescent="0.25">
      <c r="A20" t="s">
        <v>20</v>
      </c>
      <c r="B20" t="s">
        <v>79</v>
      </c>
      <c r="C20" s="41" t="s">
        <v>75</v>
      </c>
      <c r="D20" s="19">
        <v>2848162.2604799997</v>
      </c>
      <c r="E20" s="19">
        <v>4788907.9271280011</v>
      </c>
      <c r="F20" s="19">
        <v>4670214.64518</v>
      </c>
      <c r="G20" s="19">
        <v>2662727.3115479997</v>
      </c>
      <c r="H20" s="19">
        <v>3722342.7996240007</v>
      </c>
      <c r="I20" s="19">
        <v>3724309.4061599993</v>
      </c>
      <c r="J20" s="19">
        <v>4102284.4140311996</v>
      </c>
      <c r="K20" s="19">
        <v>2902660.9419959998</v>
      </c>
      <c r="L20" s="19">
        <v>3950542.2774311993</v>
      </c>
      <c r="M20" s="19">
        <v>3451623.5872775996</v>
      </c>
      <c r="N20" s="19">
        <v>2941667.0613504001</v>
      </c>
      <c r="O20" s="19">
        <v>3474966.7550976011</v>
      </c>
      <c r="P20" s="9">
        <f t="shared" si="3"/>
        <v>43240409.387304001</v>
      </c>
      <c r="Q20" s="13">
        <f ca="1">SUM(OFFSET(D20,,,,List!$D$2))</f>
        <v>36823775.570856005</v>
      </c>
    </row>
    <row r="21" spans="1:17" x14ac:dyDescent="0.25">
      <c r="A21" t="s">
        <v>20</v>
      </c>
      <c r="B21" t="s">
        <v>79</v>
      </c>
      <c r="C21" s="41" t="s">
        <v>77</v>
      </c>
      <c r="D21" s="19">
        <v>6586375.227359999</v>
      </c>
      <c r="E21" s="19">
        <v>5894040.5256960001</v>
      </c>
      <c r="F21" s="19">
        <v>6164683.3316375995</v>
      </c>
      <c r="G21" s="19">
        <v>5858000.0854055993</v>
      </c>
      <c r="H21" s="19">
        <v>6886334.1793044005</v>
      </c>
      <c r="I21" s="19">
        <v>6889972.4013959961</v>
      </c>
      <c r="J21" s="19">
        <v>6599327.1008327985</v>
      </c>
      <c r="K21" s="19">
        <v>6385854.0723911989</v>
      </c>
      <c r="L21" s="19">
        <v>7182804.1407839991</v>
      </c>
      <c r="M21" s="19">
        <v>4723274.3825903991</v>
      </c>
      <c r="N21" s="19">
        <v>7354167.653376</v>
      </c>
      <c r="O21" s="19">
        <v>7681505.4586368008</v>
      </c>
      <c r="P21" s="9">
        <f t="shared" si="3"/>
        <v>78206338.559410796</v>
      </c>
      <c r="Q21" s="13">
        <f ca="1">SUM(OFFSET(D21,,,,List!$D$2))</f>
        <v>63170665.447397992</v>
      </c>
    </row>
    <row r="22" spans="1:17" x14ac:dyDescent="0.25">
      <c r="C22" s="7"/>
    </row>
    <row r="45" spans="4:15" x14ac:dyDescent="0.25">
      <c r="D45">
        <f>SUMIFS(Finances!$E$3:$E$124,Finances!$B$3:$B$124,$B$1,Finances!$C$3:$C$124,$B8,Finances!$A$3:$A$124,$A8)</f>
        <v>17557905.600000001</v>
      </c>
      <c r="E45">
        <f>SUMIFS(Finances!$E$3:$E$124,Finances!$B$3:$B$124,$B$1,Finances!$C$3:$C$124,$B8,Finances!$A$3:$A$124,$A8)</f>
        <v>17557905.600000001</v>
      </c>
      <c r="F45">
        <f>SUMIFS(Finances!$E$3:$E$124,Finances!$B$3:$B$124,$B$1,Finances!$C$3:$C$124,$B8,Finances!$A$3:$A$124,$A8)</f>
        <v>17557905.600000001</v>
      </c>
      <c r="G45">
        <f>SUMIFS(Finances!$E$3:$E$124,Finances!$B$3:$B$124,$B$1,Finances!$C$3:$C$124,$B8,Finances!$A$3:$A$124,$A8)</f>
        <v>17557905.600000001</v>
      </c>
      <c r="H45">
        <f>SUMIFS(Finances!$E$3:$E$124,Finances!$B$3:$B$124,$B$1,Finances!$C$3:$C$124,$B8,Finances!$A$3:$A$124,$A8)</f>
        <v>17557905.600000001</v>
      </c>
      <c r="I45">
        <f>SUMIFS(Finances!$E$3:$E$124,Finances!$B$3:$B$124,$B$1,Finances!$C$3:$C$124,$B8,Finances!$A$3:$A$124,$A8)</f>
        <v>17557905.600000001</v>
      </c>
      <c r="J45">
        <f>SUMIFS(Finances!$E$3:$E$124,Finances!$B$3:$B$124,$B$1,Finances!$C$3:$C$124,$B8,Finances!$A$3:$A$124,$A8)</f>
        <v>17557905.600000001</v>
      </c>
      <c r="K45">
        <f>SUMIFS(Finances!$E$3:$E$124,Finances!$B$3:$B$124,$B$1,Finances!$C$3:$C$124,$B8,Finances!$A$3:$A$124,$A8)</f>
        <v>17557905.600000001</v>
      </c>
      <c r="L45">
        <f>SUMIFS(Finances!$E$3:$E$124,Finances!$B$3:$B$124,$B$1,Finances!$C$3:$C$124,$B8,Finances!$A$3:$A$124,$A8)</f>
        <v>17557905.600000001</v>
      </c>
      <c r="M45">
        <f>SUMIFS(Finances!$E$3:$E$124,Finances!$B$3:$B$124,$B$1,Finances!$C$3:$C$124,$B8,Finances!$A$3:$A$124,$A8)</f>
        <v>17557905.600000001</v>
      </c>
      <c r="N45">
        <f>SUMIFS(Finances!$E$3:$E$124,Finances!$B$3:$B$124,$B$1,Finances!$C$3:$C$124,$B8,Finances!$A$3:$A$124,$A8)</f>
        <v>17557905.600000001</v>
      </c>
      <c r="O45">
        <f>SUMIFS(Finances!$E$3:$E$124,Finances!$B$3:$B$124,$B$1,Finances!$C$3:$C$124,$B8,Finances!$A$3:$A$124,$A8)</f>
        <v>17557905.600000001</v>
      </c>
    </row>
    <row r="46" spans="4:15" x14ac:dyDescent="0.25">
      <c r="D46">
        <f>SUMIFS(Finances!$E$3:$E$124,Finances!$B$3:$B$124,$B$1,Finances!$C$3:$C$124,$B13,Finances!$A$3:$A$124,$A13)</f>
        <v>18476485.763999999</v>
      </c>
      <c r="E46">
        <f>SUMIFS(Finances!$E$3:$E$124,Finances!$B$3:$B$124,$B$1,Finances!$C$3:$C$124,$B13,Finances!$A$3:$A$124,$A13)</f>
        <v>18476485.763999999</v>
      </c>
      <c r="F46">
        <f>SUMIFS(Finances!$E$3:$E$124,Finances!$B$3:$B$124,$B$1,Finances!$C$3:$C$124,$B13,Finances!$A$3:$A$124,$A13)</f>
        <v>18476485.763999999</v>
      </c>
      <c r="G46">
        <f>SUMIFS(Finances!$E$3:$E$124,Finances!$B$3:$B$124,$B$1,Finances!$C$3:$C$124,$B13,Finances!$A$3:$A$124,$A13)</f>
        <v>18476485.763999999</v>
      </c>
      <c r="H46">
        <f>SUMIFS(Finances!$E$3:$E$124,Finances!$B$3:$B$124,$B$1,Finances!$C$3:$C$124,$B13,Finances!$A$3:$A$124,$A13)</f>
        <v>18476485.763999999</v>
      </c>
      <c r="I46">
        <f>SUMIFS(Finances!$E$3:$E$124,Finances!$B$3:$B$124,$B$1,Finances!$C$3:$C$124,$B13,Finances!$A$3:$A$124,$A13)</f>
        <v>18476485.763999999</v>
      </c>
      <c r="J46">
        <f>SUMIFS(Finances!$E$3:$E$124,Finances!$B$3:$B$124,$B$1,Finances!$C$3:$C$124,$B13,Finances!$A$3:$A$124,$A13)</f>
        <v>18476485.763999999</v>
      </c>
      <c r="K46">
        <f>SUMIFS(Finances!$E$3:$E$124,Finances!$B$3:$B$124,$B$1,Finances!$C$3:$C$124,$B13,Finances!$A$3:$A$124,$A13)</f>
        <v>18476485.763999999</v>
      </c>
      <c r="L46">
        <f>SUMIFS(Finances!$E$3:$E$124,Finances!$B$3:$B$124,$B$1,Finances!$C$3:$C$124,$B13,Finances!$A$3:$A$124,$A13)</f>
        <v>18476485.763999999</v>
      </c>
      <c r="M46">
        <f>SUMIFS(Finances!$E$3:$E$124,Finances!$B$3:$B$124,$B$1,Finances!$C$3:$C$124,$B13,Finances!$A$3:$A$124,$A13)</f>
        <v>18476485.763999999</v>
      </c>
      <c r="N46">
        <f>SUMIFS(Finances!$E$3:$E$124,Finances!$B$3:$B$124,$B$1,Finances!$C$3:$C$124,$B13,Finances!$A$3:$A$124,$A13)</f>
        <v>18476485.763999999</v>
      </c>
      <c r="O46">
        <f>SUMIFS(Finances!$E$3:$E$124,Finances!$B$3:$B$124,$B$1,Finances!$C$3:$C$124,$B13,Finances!$A$3:$A$124,$A13)</f>
        <v>18476485.763999999</v>
      </c>
    </row>
    <row r="47" spans="4:15" x14ac:dyDescent="0.25">
      <c r="D47">
        <f>SUMIFS(Finances!$E$3:$E$124,Finances!$B$3:$B$124,$B$1,Finances!$C$3:$C$124,$B18,Finances!$A$3:$A$124,$A18)</f>
        <v>17801014.127999999</v>
      </c>
      <c r="E47">
        <f>SUMIFS(Finances!$E$3:$E$124,Finances!$B$3:$B$124,$B$1,Finances!$C$3:$C$124,$B18,Finances!$A$3:$A$124,$A18)</f>
        <v>17801014.127999999</v>
      </c>
      <c r="F47">
        <f>SUMIFS(Finances!$E$3:$E$124,Finances!$B$3:$B$124,$B$1,Finances!$C$3:$C$124,$B18,Finances!$A$3:$A$124,$A18)</f>
        <v>17801014.127999999</v>
      </c>
      <c r="G47">
        <f>SUMIFS(Finances!$E$3:$E$124,Finances!$B$3:$B$124,$B$1,Finances!$C$3:$C$124,$B18,Finances!$A$3:$A$124,$A18)</f>
        <v>17801014.127999999</v>
      </c>
      <c r="H47">
        <f>SUMIFS(Finances!$E$3:$E$124,Finances!$B$3:$B$124,$B$1,Finances!$C$3:$C$124,$B18,Finances!$A$3:$A$124,$A18)</f>
        <v>17801014.127999999</v>
      </c>
      <c r="I47">
        <f>SUMIFS(Finances!$E$3:$E$124,Finances!$B$3:$B$124,$B$1,Finances!$C$3:$C$124,$B18,Finances!$A$3:$A$124,$A18)</f>
        <v>17801014.127999999</v>
      </c>
      <c r="J47">
        <f>SUMIFS(Finances!$E$3:$E$124,Finances!$B$3:$B$124,$B$1,Finances!$C$3:$C$124,$B18,Finances!$A$3:$A$124,$A18)</f>
        <v>17801014.127999999</v>
      </c>
      <c r="K47">
        <f>SUMIFS(Finances!$E$3:$E$124,Finances!$B$3:$B$124,$B$1,Finances!$C$3:$C$124,$B18,Finances!$A$3:$A$124,$A18)</f>
        <v>17801014.127999999</v>
      </c>
      <c r="L47">
        <f>SUMIFS(Finances!$E$3:$E$124,Finances!$B$3:$B$124,$B$1,Finances!$C$3:$C$124,$B18,Finances!$A$3:$A$124,$A18)</f>
        <v>17801014.127999999</v>
      </c>
      <c r="M47">
        <f>SUMIFS(Finances!$E$3:$E$124,Finances!$B$3:$B$124,$B$1,Finances!$C$3:$C$124,$B18,Finances!$A$3:$A$124,$A18)</f>
        <v>17801014.127999999</v>
      </c>
      <c r="N47">
        <f>SUMIFS(Finances!$E$3:$E$124,Finances!$B$3:$B$124,$B$1,Finances!$C$3:$C$124,$B18,Finances!$A$3:$A$124,$A18)</f>
        <v>17801014.127999999</v>
      </c>
      <c r="O47">
        <f>SUMIFS(Finances!$E$3:$E$124,Finances!$B$3:$B$124,$B$1,Finances!$C$3:$C$124,$B18,Finances!$A$3:$A$124,$A18)</f>
        <v>17801014.127999999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tint="-0.249977111117893"/>
  </sheetPr>
  <dimension ref="B1:G41"/>
  <sheetViews>
    <sheetView workbookViewId="0">
      <pane ySplit="1" topLeftCell="A2" activePane="bottomLeft" state="frozen"/>
      <selection pane="bottomLeft" activeCell="D1" sqref="D1"/>
    </sheetView>
  </sheetViews>
  <sheetFormatPr defaultRowHeight="15" x14ac:dyDescent="0.25"/>
  <cols>
    <col min="1" max="1" width="2.5703125" customWidth="1"/>
    <col min="2" max="2" width="25.5703125" bestFit="1" customWidth="1"/>
    <col min="4" max="4" width="13.85546875" customWidth="1"/>
  </cols>
  <sheetData>
    <row r="1" spans="2:7" x14ac:dyDescent="0.25">
      <c r="B1" s="14" t="s">
        <v>33</v>
      </c>
      <c r="C1" s="14" t="s">
        <v>55</v>
      </c>
      <c r="D1" s="14" t="s">
        <v>33</v>
      </c>
      <c r="E1" s="14" t="s">
        <v>19</v>
      </c>
      <c r="F1" s="14" t="s">
        <v>34</v>
      </c>
      <c r="G1" s="14" t="s">
        <v>21</v>
      </c>
    </row>
    <row r="2" spans="2:7" x14ac:dyDescent="0.25">
      <c r="B2" t="s">
        <v>37</v>
      </c>
      <c r="C2" t="s">
        <v>103</v>
      </c>
      <c r="D2" t="s">
        <v>120</v>
      </c>
      <c r="E2">
        <v>27</v>
      </c>
      <c r="F2" s="19">
        <v>28</v>
      </c>
      <c r="G2">
        <f>F2-E2</f>
        <v>1</v>
      </c>
    </row>
    <row r="3" spans="2:7" x14ac:dyDescent="0.25">
      <c r="B3" t="s">
        <v>37</v>
      </c>
      <c r="C3" t="s">
        <v>103</v>
      </c>
      <c r="D3" t="s">
        <v>115</v>
      </c>
      <c r="E3">
        <v>24</v>
      </c>
      <c r="F3" s="19">
        <v>42</v>
      </c>
      <c r="G3">
        <f t="shared" ref="G3:G41" si="0">F3-E3</f>
        <v>18</v>
      </c>
    </row>
    <row r="4" spans="2:7" x14ac:dyDescent="0.25">
      <c r="B4" t="s">
        <v>37</v>
      </c>
      <c r="C4" t="s">
        <v>103</v>
      </c>
      <c r="D4" t="s">
        <v>82</v>
      </c>
      <c r="E4">
        <v>26</v>
      </c>
      <c r="F4" s="19">
        <v>34</v>
      </c>
      <c r="G4">
        <f t="shared" si="0"/>
        <v>8</v>
      </c>
    </row>
    <row r="5" spans="2:7" x14ac:dyDescent="0.25">
      <c r="B5" t="s">
        <v>37</v>
      </c>
      <c r="C5" t="s">
        <v>103</v>
      </c>
      <c r="D5" t="s">
        <v>116</v>
      </c>
      <c r="E5">
        <v>14</v>
      </c>
      <c r="F5" s="19">
        <v>30</v>
      </c>
      <c r="G5">
        <f t="shared" si="0"/>
        <v>16</v>
      </c>
    </row>
    <row r="6" spans="2:7" x14ac:dyDescent="0.25">
      <c r="B6" t="s">
        <v>37</v>
      </c>
      <c r="C6" t="s">
        <v>103</v>
      </c>
      <c r="D6" t="s">
        <v>114</v>
      </c>
      <c r="E6">
        <v>12</v>
      </c>
      <c r="F6" s="19">
        <v>44</v>
      </c>
      <c r="G6">
        <f t="shared" si="0"/>
        <v>32</v>
      </c>
    </row>
    <row r="7" spans="2:7" x14ac:dyDescent="0.25">
      <c r="B7" t="s">
        <v>37</v>
      </c>
      <c r="C7" t="s">
        <v>103</v>
      </c>
      <c r="D7" t="s">
        <v>118</v>
      </c>
      <c r="E7">
        <v>6</v>
      </c>
      <c r="F7" s="19">
        <v>23</v>
      </c>
      <c r="G7">
        <f t="shared" si="0"/>
        <v>17</v>
      </c>
    </row>
    <row r="8" spans="2:7" x14ac:dyDescent="0.25">
      <c r="B8" t="s">
        <v>37</v>
      </c>
      <c r="C8" t="s">
        <v>103</v>
      </c>
      <c r="D8" t="s">
        <v>113</v>
      </c>
      <c r="E8">
        <v>18</v>
      </c>
      <c r="F8" s="19">
        <v>30</v>
      </c>
      <c r="G8">
        <f t="shared" si="0"/>
        <v>12</v>
      </c>
    </row>
    <row r="9" spans="2:7" x14ac:dyDescent="0.25">
      <c r="B9" t="s">
        <v>37</v>
      </c>
      <c r="C9" t="s">
        <v>103</v>
      </c>
      <c r="D9" t="s">
        <v>119</v>
      </c>
      <c r="E9">
        <v>4</v>
      </c>
      <c r="F9" s="19">
        <v>27</v>
      </c>
      <c r="G9">
        <f t="shared" si="0"/>
        <v>23</v>
      </c>
    </row>
    <row r="10" spans="2:7" x14ac:dyDescent="0.25">
      <c r="B10" t="s">
        <v>37</v>
      </c>
      <c r="C10" t="s">
        <v>103</v>
      </c>
      <c r="D10" t="s">
        <v>81</v>
      </c>
      <c r="E10">
        <v>44</v>
      </c>
      <c r="F10" s="19">
        <v>25</v>
      </c>
      <c r="G10">
        <f t="shared" si="0"/>
        <v>-19</v>
      </c>
    </row>
    <row r="11" spans="2:7" x14ac:dyDescent="0.25">
      <c r="B11" t="s">
        <v>37</v>
      </c>
      <c r="C11" t="s">
        <v>103</v>
      </c>
      <c r="D11" t="s">
        <v>117</v>
      </c>
      <c r="E11">
        <v>7</v>
      </c>
      <c r="F11" s="19">
        <v>25</v>
      </c>
      <c r="G11">
        <f t="shared" si="0"/>
        <v>18</v>
      </c>
    </row>
    <row r="12" spans="2:7" x14ac:dyDescent="0.25">
      <c r="B12" t="s">
        <v>37</v>
      </c>
      <c r="C12" t="s">
        <v>80</v>
      </c>
      <c r="D12" t="s">
        <v>83</v>
      </c>
      <c r="E12">
        <v>16</v>
      </c>
      <c r="F12">
        <v>12</v>
      </c>
      <c r="G12">
        <f t="shared" si="0"/>
        <v>-4</v>
      </c>
    </row>
    <row r="13" spans="2:7" x14ac:dyDescent="0.25">
      <c r="B13" t="s">
        <v>37</v>
      </c>
      <c r="C13" t="s">
        <v>80</v>
      </c>
      <c r="D13" t="s">
        <v>124</v>
      </c>
      <c r="E13">
        <v>12</v>
      </c>
      <c r="F13">
        <v>18</v>
      </c>
      <c r="G13">
        <f t="shared" si="0"/>
        <v>6</v>
      </c>
    </row>
    <row r="14" spans="2:7" x14ac:dyDescent="0.25">
      <c r="B14" t="s">
        <v>37</v>
      </c>
      <c r="C14" t="s">
        <v>80</v>
      </c>
      <c r="D14" t="s">
        <v>126</v>
      </c>
      <c r="E14">
        <v>22</v>
      </c>
      <c r="F14">
        <v>19</v>
      </c>
      <c r="G14">
        <f t="shared" si="0"/>
        <v>-3</v>
      </c>
    </row>
    <row r="15" spans="2:7" x14ac:dyDescent="0.25">
      <c r="B15" t="s">
        <v>37</v>
      </c>
      <c r="C15" t="s">
        <v>80</v>
      </c>
      <c r="D15" t="s">
        <v>84</v>
      </c>
      <c r="E15">
        <v>24</v>
      </c>
      <c r="F15">
        <v>20</v>
      </c>
      <c r="G15">
        <f t="shared" si="0"/>
        <v>-4</v>
      </c>
    </row>
    <row r="16" spans="2:7" x14ac:dyDescent="0.25">
      <c r="B16" t="s">
        <v>37</v>
      </c>
      <c r="C16" t="s">
        <v>80</v>
      </c>
      <c r="D16" t="s">
        <v>122</v>
      </c>
      <c r="E16">
        <v>15</v>
      </c>
      <c r="F16">
        <v>11</v>
      </c>
      <c r="G16">
        <f t="shared" si="0"/>
        <v>-4</v>
      </c>
    </row>
    <row r="17" spans="2:7" x14ac:dyDescent="0.25">
      <c r="B17" t="s">
        <v>37</v>
      </c>
      <c r="C17" t="s">
        <v>80</v>
      </c>
      <c r="D17" t="s">
        <v>85</v>
      </c>
      <c r="E17">
        <v>22</v>
      </c>
      <c r="F17">
        <v>14</v>
      </c>
      <c r="G17">
        <f t="shared" si="0"/>
        <v>-8</v>
      </c>
    </row>
    <row r="18" spans="2:7" x14ac:dyDescent="0.25">
      <c r="B18" t="s">
        <v>37</v>
      </c>
      <c r="C18" t="s">
        <v>80</v>
      </c>
      <c r="D18" t="s">
        <v>127</v>
      </c>
      <c r="E18">
        <v>11</v>
      </c>
      <c r="F18">
        <v>18</v>
      </c>
      <c r="G18">
        <f t="shared" si="0"/>
        <v>7</v>
      </c>
    </row>
    <row r="19" spans="2:7" x14ac:dyDescent="0.25">
      <c r="B19" t="s">
        <v>37</v>
      </c>
      <c r="C19" t="s">
        <v>80</v>
      </c>
      <c r="D19" t="s">
        <v>121</v>
      </c>
      <c r="E19">
        <v>12</v>
      </c>
      <c r="F19">
        <v>22</v>
      </c>
      <c r="G19">
        <f t="shared" si="0"/>
        <v>10</v>
      </c>
    </row>
    <row r="20" spans="2:7" x14ac:dyDescent="0.25">
      <c r="B20" t="s">
        <v>37</v>
      </c>
      <c r="C20" t="s">
        <v>80</v>
      </c>
      <c r="D20" t="s">
        <v>123</v>
      </c>
      <c r="E20" s="28">
        <v>13</v>
      </c>
      <c r="F20" s="28">
        <v>22</v>
      </c>
      <c r="G20">
        <f t="shared" si="0"/>
        <v>9</v>
      </c>
    </row>
    <row r="21" spans="2:7" x14ac:dyDescent="0.25">
      <c r="B21" t="s">
        <v>37</v>
      </c>
      <c r="C21" t="s">
        <v>80</v>
      </c>
      <c r="D21" t="s">
        <v>125</v>
      </c>
      <c r="E21" s="28">
        <v>12</v>
      </c>
      <c r="F21" s="28">
        <v>14</v>
      </c>
      <c r="G21">
        <f t="shared" si="0"/>
        <v>2</v>
      </c>
    </row>
    <row r="22" spans="2:7" x14ac:dyDescent="0.25">
      <c r="B22" t="s">
        <v>37</v>
      </c>
      <c r="C22" t="s">
        <v>78</v>
      </c>
      <c r="D22" t="s">
        <v>105</v>
      </c>
      <c r="E22" s="28">
        <v>13</v>
      </c>
      <c r="F22" s="28">
        <v>58</v>
      </c>
      <c r="G22">
        <f t="shared" si="0"/>
        <v>45</v>
      </c>
    </row>
    <row r="23" spans="2:7" x14ac:dyDescent="0.25">
      <c r="B23" t="s">
        <v>37</v>
      </c>
      <c r="C23" t="s">
        <v>78</v>
      </c>
      <c r="D23" t="s">
        <v>86</v>
      </c>
      <c r="E23" s="28">
        <v>21</v>
      </c>
      <c r="F23" s="28">
        <v>45</v>
      </c>
      <c r="G23">
        <f t="shared" si="0"/>
        <v>24</v>
      </c>
    </row>
    <row r="24" spans="2:7" x14ac:dyDescent="0.25">
      <c r="B24" t="s">
        <v>37</v>
      </c>
      <c r="C24" t="s">
        <v>78</v>
      </c>
      <c r="D24" t="s">
        <v>87</v>
      </c>
      <c r="E24" s="28">
        <v>25</v>
      </c>
      <c r="F24" s="28">
        <v>60</v>
      </c>
      <c r="G24">
        <f t="shared" si="0"/>
        <v>35</v>
      </c>
    </row>
    <row r="25" spans="2:7" x14ac:dyDescent="0.25">
      <c r="B25" t="s">
        <v>37</v>
      </c>
      <c r="C25" t="s">
        <v>78</v>
      </c>
      <c r="D25" t="s">
        <v>111</v>
      </c>
      <c r="E25" s="28">
        <v>6</v>
      </c>
      <c r="F25" s="28">
        <v>50</v>
      </c>
      <c r="G25">
        <f t="shared" si="0"/>
        <v>44</v>
      </c>
    </row>
    <row r="26" spans="2:7" x14ac:dyDescent="0.25">
      <c r="B26" t="s">
        <v>37</v>
      </c>
      <c r="C26" t="s">
        <v>78</v>
      </c>
      <c r="D26" t="s">
        <v>108</v>
      </c>
      <c r="E26" s="28">
        <v>5</v>
      </c>
      <c r="F26" s="28">
        <v>54</v>
      </c>
      <c r="G26">
        <f t="shared" si="0"/>
        <v>49</v>
      </c>
    </row>
    <row r="27" spans="2:7" x14ac:dyDescent="0.25">
      <c r="B27" t="s">
        <v>37</v>
      </c>
      <c r="C27" t="s">
        <v>78</v>
      </c>
      <c r="D27" t="s">
        <v>109</v>
      </c>
      <c r="E27" s="28">
        <v>6</v>
      </c>
      <c r="F27" s="28">
        <v>30</v>
      </c>
      <c r="G27">
        <f t="shared" si="0"/>
        <v>24</v>
      </c>
    </row>
    <row r="28" spans="2:7" x14ac:dyDescent="0.25">
      <c r="B28" t="s">
        <v>37</v>
      </c>
      <c r="C28" t="s">
        <v>78</v>
      </c>
      <c r="D28" t="s">
        <v>112</v>
      </c>
      <c r="E28" s="28">
        <v>15</v>
      </c>
      <c r="F28" s="28">
        <v>26</v>
      </c>
      <c r="G28">
        <f t="shared" si="0"/>
        <v>11</v>
      </c>
    </row>
    <row r="29" spans="2:7" x14ac:dyDescent="0.25">
      <c r="B29" t="s">
        <v>37</v>
      </c>
      <c r="C29" t="s">
        <v>78</v>
      </c>
      <c r="D29" t="s">
        <v>106</v>
      </c>
      <c r="E29" s="28">
        <v>5</v>
      </c>
      <c r="F29" s="28">
        <v>20</v>
      </c>
      <c r="G29">
        <f t="shared" si="0"/>
        <v>15</v>
      </c>
    </row>
    <row r="30" spans="2:7" x14ac:dyDescent="0.25">
      <c r="B30" t="s">
        <v>37</v>
      </c>
      <c r="C30" t="s">
        <v>78</v>
      </c>
      <c r="D30" t="s">
        <v>110</v>
      </c>
      <c r="E30" s="28">
        <v>19</v>
      </c>
      <c r="F30" s="28">
        <v>23</v>
      </c>
      <c r="G30">
        <f t="shared" si="0"/>
        <v>4</v>
      </c>
    </row>
    <row r="31" spans="2:7" x14ac:dyDescent="0.25">
      <c r="B31" t="s">
        <v>37</v>
      </c>
      <c r="C31" t="s">
        <v>78</v>
      </c>
      <c r="D31" t="s">
        <v>107</v>
      </c>
      <c r="E31" s="28">
        <v>6</v>
      </c>
      <c r="F31" s="28">
        <v>4</v>
      </c>
      <c r="G31">
        <f t="shared" si="0"/>
        <v>-2</v>
      </c>
    </row>
    <row r="32" spans="2:7" x14ac:dyDescent="0.25">
      <c r="B32" t="s">
        <v>37</v>
      </c>
      <c r="C32" t="s">
        <v>79</v>
      </c>
      <c r="D32" t="s">
        <v>133</v>
      </c>
      <c r="E32" s="28">
        <v>4</v>
      </c>
      <c r="F32" s="28">
        <v>5</v>
      </c>
      <c r="G32" s="8">
        <f t="shared" si="0"/>
        <v>1</v>
      </c>
    </row>
    <row r="33" spans="2:7" x14ac:dyDescent="0.25">
      <c r="B33" t="s">
        <v>37</v>
      </c>
      <c r="C33" t="s">
        <v>79</v>
      </c>
      <c r="D33" t="s">
        <v>137</v>
      </c>
      <c r="E33" s="28">
        <v>3</v>
      </c>
      <c r="F33" s="28">
        <v>4</v>
      </c>
      <c r="G33" s="8">
        <f t="shared" si="0"/>
        <v>1</v>
      </c>
    </row>
    <row r="34" spans="2:7" x14ac:dyDescent="0.25">
      <c r="B34" t="s">
        <v>37</v>
      </c>
      <c r="C34" t="s">
        <v>79</v>
      </c>
      <c r="D34" t="s">
        <v>134</v>
      </c>
      <c r="E34" s="28">
        <v>4</v>
      </c>
      <c r="F34" s="28">
        <v>5</v>
      </c>
      <c r="G34" s="8">
        <f t="shared" si="0"/>
        <v>1</v>
      </c>
    </row>
    <row r="35" spans="2:7" x14ac:dyDescent="0.25">
      <c r="B35" t="s">
        <v>37</v>
      </c>
      <c r="C35" t="s">
        <v>79</v>
      </c>
      <c r="D35" t="s">
        <v>132</v>
      </c>
      <c r="E35" s="28">
        <v>8</v>
      </c>
      <c r="F35" s="28">
        <v>6</v>
      </c>
      <c r="G35" s="8">
        <f t="shared" si="0"/>
        <v>-2</v>
      </c>
    </row>
    <row r="36" spans="2:7" x14ac:dyDescent="0.25">
      <c r="B36" t="s">
        <v>37</v>
      </c>
      <c r="C36" t="s">
        <v>79</v>
      </c>
      <c r="D36" t="s">
        <v>136</v>
      </c>
      <c r="E36" s="28">
        <v>9</v>
      </c>
      <c r="F36" s="28">
        <v>8</v>
      </c>
      <c r="G36" s="8">
        <f t="shared" si="0"/>
        <v>-1</v>
      </c>
    </row>
    <row r="37" spans="2:7" x14ac:dyDescent="0.25">
      <c r="B37" t="s">
        <v>37</v>
      </c>
      <c r="C37" t="s">
        <v>79</v>
      </c>
      <c r="D37" t="s">
        <v>138</v>
      </c>
      <c r="E37" s="28">
        <v>3</v>
      </c>
      <c r="F37" s="28">
        <v>3</v>
      </c>
      <c r="G37" s="8">
        <f t="shared" si="0"/>
        <v>0</v>
      </c>
    </row>
    <row r="38" spans="2:7" x14ac:dyDescent="0.25">
      <c r="B38" t="s">
        <v>37</v>
      </c>
      <c r="C38" t="s">
        <v>79</v>
      </c>
      <c r="D38" t="s">
        <v>131</v>
      </c>
      <c r="E38" s="28">
        <v>8</v>
      </c>
      <c r="F38" s="28">
        <v>8</v>
      </c>
      <c r="G38" s="8">
        <f t="shared" si="0"/>
        <v>0</v>
      </c>
    </row>
    <row r="39" spans="2:7" x14ac:dyDescent="0.25">
      <c r="B39" t="s">
        <v>37</v>
      </c>
      <c r="C39" t="s">
        <v>79</v>
      </c>
      <c r="D39" t="s">
        <v>129</v>
      </c>
      <c r="E39" s="28">
        <v>18</v>
      </c>
      <c r="F39" s="28">
        <v>17</v>
      </c>
      <c r="G39" s="8">
        <f t="shared" si="0"/>
        <v>-1</v>
      </c>
    </row>
    <row r="40" spans="2:7" x14ac:dyDescent="0.25">
      <c r="B40" t="s">
        <v>37</v>
      </c>
      <c r="C40" t="s">
        <v>79</v>
      </c>
      <c r="D40" t="s">
        <v>135</v>
      </c>
      <c r="E40" s="28">
        <v>4</v>
      </c>
      <c r="F40" s="28">
        <v>4</v>
      </c>
      <c r="G40" s="8">
        <f t="shared" si="0"/>
        <v>0</v>
      </c>
    </row>
    <row r="41" spans="2:7" x14ac:dyDescent="0.25">
      <c r="B41" t="s">
        <v>37</v>
      </c>
      <c r="C41" t="s">
        <v>79</v>
      </c>
      <c r="D41" t="s">
        <v>130</v>
      </c>
      <c r="E41" s="28">
        <v>7</v>
      </c>
      <c r="F41" s="28">
        <v>7</v>
      </c>
      <c r="G41" s="8">
        <f t="shared" si="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tint="-0.249977111117893"/>
  </sheetPr>
  <dimension ref="A1:AI549"/>
  <sheetViews>
    <sheetView topLeftCell="A98" zoomScaleNormal="100" workbookViewId="0">
      <selection activeCell="A109" sqref="A109:A118"/>
    </sheetView>
  </sheetViews>
  <sheetFormatPr defaultRowHeight="15" x14ac:dyDescent="0.25"/>
  <cols>
    <col min="1" max="1" width="13" customWidth="1"/>
    <col min="2" max="2" width="16.7109375" customWidth="1"/>
    <col min="3" max="3" width="16.85546875" customWidth="1"/>
    <col min="4" max="4" width="13.5703125" bestFit="1" customWidth="1"/>
    <col min="5" max="6" width="11.85546875" bestFit="1" customWidth="1"/>
    <col min="7" max="7" width="12.85546875" bestFit="1" customWidth="1"/>
    <col min="8" max="16" width="11.85546875" bestFit="1" customWidth="1"/>
    <col min="17" max="18" width="10.5703125" bestFit="1" customWidth="1"/>
    <col min="32" max="32" width="10.140625" bestFit="1" customWidth="1"/>
  </cols>
  <sheetData>
    <row r="1" spans="1:18" x14ac:dyDescent="0.25">
      <c r="D1" s="6" t="s">
        <v>62</v>
      </c>
    </row>
    <row r="2" spans="1:18" x14ac:dyDescent="0.25">
      <c r="A2" s="20" t="s">
        <v>41</v>
      </c>
      <c r="B2" s="20" t="s">
        <v>54</v>
      </c>
      <c r="C2" s="20" t="s">
        <v>55</v>
      </c>
      <c r="D2" s="11" t="s">
        <v>128</v>
      </c>
      <c r="E2" s="10" t="s">
        <v>42</v>
      </c>
      <c r="F2" s="10" t="s">
        <v>43</v>
      </c>
      <c r="G2" s="10" t="s">
        <v>44</v>
      </c>
      <c r="H2" s="10" t="s">
        <v>45</v>
      </c>
      <c r="I2" s="10" t="s">
        <v>46</v>
      </c>
      <c r="J2" s="10" t="s">
        <v>47</v>
      </c>
      <c r="K2" s="10" t="s">
        <v>48</v>
      </c>
      <c r="L2" s="10" t="s">
        <v>49</v>
      </c>
      <c r="M2" s="10" t="s">
        <v>50</v>
      </c>
      <c r="N2" s="10" t="s">
        <v>51</v>
      </c>
      <c r="O2" s="10" t="s">
        <v>6</v>
      </c>
      <c r="P2" s="10" t="s">
        <v>52</v>
      </c>
      <c r="Q2" s="10" t="s">
        <v>15</v>
      </c>
      <c r="R2" s="10" t="s">
        <v>40</v>
      </c>
    </row>
    <row r="3" spans="1:18" x14ac:dyDescent="0.25">
      <c r="A3" t="s">
        <v>58</v>
      </c>
      <c r="B3" t="s">
        <v>62</v>
      </c>
      <c r="C3" t="s">
        <v>103</v>
      </c>
      <c r="D3" t="s">
        <v>120</v>
      </c>
      <c r="E3">
        <v>76</v>
      </c>
      <c r="F3">
        <v>84</v>
      </c>
      <c r="G3">
        <v>54</v>
      </c>
      <c r="H3">
        <v>84</v>
      </c>
      <c r="I3">
        <v>79</v>
      </c>
      <c r="J3">
        <v>54</v>
      </c>
      <c r="K3">
        <v>41</v>
      </c>
      <c r="L3">
        <v>49</v>
      </c>
      <c r="M3">
        <v>50</v>
      </c>
      <c r="N3">
        <v>33</v>
      </c>
      <c r="O3">
        <v>41</v>
      </c>
      <c r="P3">
        <v>45</v>
      </c>
      <c r="Q3">
        <f>SUM(E3:P3)</f>
        <v>690</v>
      </c>
      <c r="R3" s="29">
        <f ca="1">SUM(OFFSET(E3,,,,List!$D$2))</f>
        <v>604</v>
      </c>
    </row>
    <row r="4" spans="1:18" x14ac:dyDescent="0.25">
      <c r="A4" t="s">
        <v>58</v>
      </c>
      <c r="B4" t="s">
        <v>62</v>
      </c>
      <c r="C4" t="s">
        <v>103</v>
      </c>
      <c r="D4" t="s">
        <v>115</v>
      </c>
      <c r="E4">
        <v>70</v>
      </c>
      <c r="F4">
        <v>91</v>
      </c>
      <c r="G4">
        <v>53</v>
      </c>
      <c r="H4">
        <v>63</v>
      </c>
      <c r="I4">
        <v>57</v>
      </c>
      <c r="J4">
        <v>32</v>
      </c>
      <c r="K4">
        <v>52</v>
      </c>
      <c r="L4">
        <v>29</v>
      </c>
      <c r="M4">
        <v>40</v>
      </c>
      <c r="N4">
        <v>33</v>
      </c>
      <c r="O4">
        <v>51</v>
      </c>
      <c r="P4">
        <v>50</v>
      </c>
      <c r="Q4">
        <f t="shared" ref="Q4:Q13" si="0">SUM(E4:P4)</f>
        <v>621</v>
      </c>
      <c r="R4" s="29">
        <f ca="1">SUM(OFFSET(E4,,,,List!$D$2))</f>
        <v>520</v>
      </c>
    </row>
    <row r="5" spans="1:18" x14ac:dyDescent="0.25">
      <c r="A5" t="s">
        <v>58</v>
      </c>
      <c r="B5" t="s">
        <v>62</v>
      </c>
      <c r="C5" t="s">
        <v>103</v>
      </c>
      <c r="D5" t="s">
        <v>82</v>
      </c>
      <c r="E5">
        <v>81</v>
      </c>
      <c r="F5">
        <v>67</v>
      </c>
      <c r="G5">
        <v>57</v>
      </c>
      <c r="H5">
        <v>81</v>
      </c>
      <c r="I5">
        <v>58</v>
      </c>
      <c r="J5">
        <v>45</v>
      </c>
      <c r="K5">
        <v>52</v>
      </c>
      <c r="L5">
        <v>38</v>
      </c>
      <c r="M5">
        <v>25</v>
      </c>
      <c r="N5">
        <v>26</v>
      </c>
      <c r="O5">
        <v>36</v>
      </c>
      <c r="P5">
        <v>36</v>
      </c>
      <c r="Q5">
        <f t="shared" si="0"/>
        <v>602</v>
      </c>
      <c r="R5" s="29">
        <f ca="1">SUM(OFFSET(E5,,,,List!$D$2))</f>
        <v>530</v>
      </c>
    </row>
    <row r="6" spans="1:18" x14ac:dyDescent="0.25">
      <c r="A6" t="s">
        <v>58</v>
      </c>
      <c r="B6" t="s">
        <v>62</v>
      </c>
      <c r="C6" t="s">
        <v>103</v>
      </c>
      <c r="D6" t="s">
        <v>116</v>
      </c>
      <c r="E6">
        <v>63</v>
      </c>
      <c r="F6">
        <v>71</v>
      </c>
      <c r="G6">
        <v>80</v>
      </c>
      <c r="H6">
        <v>53</v>
      </c>
      <c r="I6">
        <v>42</v>
      </c>
      <c r="J6">
        <v>44</v>
      </c>
      <c r="K6">
        <v>37</v>
      </c>
      <c r="L6">
        <v>38</v>
      </c>
      <c r="M6">
        <v>47</v>
      </c>
      <c r="N6">
        <v>31</v>
      </c>
      <c r="O6">
        <v>32</v>
      </c>
      <c r="P6">
        <v>41</v>
      </c>
      <c r="Q6">
        <f t="shared" si="0"/>
        <v>579</v>
      </c>
      <c r="R6" s="29">
        <f ca="1">SUM(OFFSET(E6,,,,List!$D$2))</f>
        <v>506</v>
      </c>
    </row>
    <row r="7" spans="1:18" x14ac:dyDescent="0.25">
      <c r="A7" t="s">
        <v>58</v>
      </c>
      <c r="B7" t="s">
        <v>62</v>
      </c>
      <c r="C7" t="s">
        <v>103</v>
      </c>
      <c r="D7" t="s">
        <v>114</v>
      </c>
      <c r="E7">
        <v>57</v>
      </c>
      <c r="F7">
        <v>59</v>
      </c>
      <c r="G7">
        <v>75</v>
      </c>
      <c r="H7">
        <v>87</v>
      </c>
      <c r="I7">
        <v>91</v>
      </c>
      <c r="J7">
        <v>38</v>
      </c>
      <c r="K7">
        <v>26</v>
      </c>
      <c r="L7">
        <v>27</v>
      </c>
      <c r="M7">
        <v>40</v>
      </c>
      <c r="N7">
        <v>31</v>
      </c>
      <c r="O7">
        <v>54</v>
      </c>
      <c r="P7">
        <v>55</v>
      </c>
      <c r="Q7">
        <f t="shared" si="0"/>
        <v>640</v>
      </c>
      <c r="R7" s="29">
        <f ca="1">SUM(OFFSET(E7,,,,List!$D$2))</f>
        <v>531</v>
      </c>
    </row>
    <row r="8" spans="1:18" x14ac:dyDescent="0.25">
      <c r="A8" t="s">
        <v>58</v>
      </c>
      <c r="B8" t="s">
        <v>62</v>
      </c>
      <c r="C8" t="s">
        <v>103</v>
      </c>
      <c r="D8" t="s">
        <v>118</v>
      </c>
      <c r="E8">
        <v>59</v>
      </c>
      <c r="F8">
        <v>88</v>
      </c>
      <c r="G8">
        <v>92</v>
      </c>
      <c r="H8">
        <v>62</v>
      </c>
      <c r="I8">
        <v>74</v>
      </c>
      <c r="J8">
        <v>38</v>
      </c>
      <c r="K8">
        <v>50</v>
      </c>
      <c r="L8">
        <v>30</v>
      </c>
      <c r="M8">
        <v>41</v>
      </c>
      <c r="N8">
        <v>51</v>
      </c>
      <c r="O8">
        <v>38</v>
      </c>
      <c r="P8">
        <v>44</v>
      </c>
      <c r="Q8">
        <f t="shared" si="0"/>
        <v>667</v>
      </c>
      <c r="R8" s="29">
        <f ca="1">SUM(OFFSET(E8,,,,List!$D$2))</f>
        <v>585</v>
      </c>
    </row>
    <row r="9" spans="1:18" x14ac:dyDescent="0.25">
      <c r="A9" t="s">
        <v>58</v>
      </c>
      <c r="B9" t="s">
        <v>62</v>
      </c>
      <c r="C9" t="s">
        <v>103</v>
      </c>
      <c r="D9" t="s">
        <v>113</v>
      </c>
      <c r="E9">
        <v>92</v>
      </c>
      <c r="F9">
        <v>81</v>
      </c>
      <c r="G9">
        <v>91</v>
      </c>
      <c r="H9">
        <v>42</v>
      </c>
      <c r="I9">
        <v>59</v>
      </c>
      <c r="J9">
        <v>32</v>
      </c>
      <c r="K9">
        <v>53</v>
      </c>
      <c r="L9">
        <v>31</v>
      </c>
      <c r="M9">
        <v>36</v>
      </c>
      <c r="N9">
        <v>38</v>
      </c>
      <c r="O9">
        <v>30</v>
      </c>
      <c r="P9">
        <v>29</v>
      </c>
      <c r="Q9">
        <f t="shared" si="0"/>
        <v>614</v>
      </c>
      <c r="R9" s="29">
        <f ca="1">SUM(OFFSET(E9,,,,List!$D$2))</f>
        <v>555</v>
      </c>
    </row>
    <row r="10" spans="1:18" x14ac:dyDescent="0.25">
      <c r="A10" t="s">
        <v>58</v>
      </c>
      <c r="B10" t="s">
        <v>62</v>
      </c>
      <c r="C10" t="s">
        <v>103</v>
      </c>
      <c r="D10" t="s">
        <v>119</v>
      </c>
      <c r="E10">
        <v>92</v>
      </c>
      <c r="F10">
        <v>48</v>
      </c>
      <c r="G10">
        <v>76</v>
      </c>
      <c r="H10">
        <v>48</v>
      </c>
      <c r="I10">
        <v>68</v>
      </c>
      <c r="J10">
        <v>54</v>
      </c>
      <c r="K10">
        <v>45</v>
      </c>
      <c r="L10">
        <v>51</v>
      </c>
      <c r="M10">
        <v>47</v>
      </c>
      <c r="N10">
        <v>30</v>
      </c>
      <c r="O10">
        <v>40</v>
      </c>
      <c r="P10">
        <v>54</v>
      </c>
      <c r="Q10">
        <f t="shared" si="0"/>
        <v>653</v>
      </c>
      <c r="R10" s="29">
        <f ca="1">SUM(OFFSET(E10,,,,List!$D$2))</f>
        <v>559</v>
      </c>
    </row>
    <row r="11" spans="1:18" x14ac:dyDescent="0.25">
      <c r="A11" t="s">
        <v>58</v>
      </c>
      <c r="B11" t="s">
        <v>62</v>
      </c>
      <c r="C11" t="s">
        <v>103</v>
      </c>
      <c r="D11" t="s">
        <v>81</v>
      </c>
      <c r="E11">
        <v>49</v>
      </c>
      <c r="F11">
        <v>53</v>
      </c>
      <c r="G11">
        <v>48</v>
      </c>
      <c r="H11">
        <v>48</v>
      </c>
      <c r="I11">
        <v>46</v>
      </c>
      <c r="J11">
        <v>37</v>
      </c>
      <c r="K11">
        <v>53</v>
      </c>
      <c r="L11">
        <v>41</v>
      </c>
      <c r="M11">
        <v>39</v>
      </c>
      <c r="N11">
        <v>40</v>
      </c>
      <c r="O11">
        <v>50</v>
      </c>
      <c r="P11">
        <v>32</v>
      </c>
      <c r="Q11">
        <f t="shared" si="0"/>
        <v>536</v>
      </c>
      <c r="R11" s="29">
        <f ca="1">SUM(OFFSET(E11,,,,List!$D$2))</f>
        <v>454</v>
      </c>
    </row>
    <row r="12" spans="1:18" x14ac:dyDescent="0.25">
      <c r="A12" t="s">
        <v>58</v>
      </c>
      <c r="B12" t="s">
        <v>62</v>
      </c>
      <c r="C12" t="s">
        <v>103</v>
      </c>
      <c r="D12" t="s">
        <v>117</v>
      </c>
      <c r="E12">
        <v>40</v>
      </c>
      <c r="F12">
        <v>55</v>
      </c>
      <c r="G12">
        <v>50</v>
      </c>
      <c r="H12">
        <v>49</v>
      </c>
      <c r="I12">
        <v>37</v>
      </c>
      <c r="J12">
        <v>34</v>
      </c>
      <c r="K12">
        <v>55</v>
      </c>
      <c r="L12">
        <v>45</v>
      </c>
      <c r="M12">
        <v>50</v>
      </c>
      <c r="N12">
        <v>32</v>
      </c>
      <c r="O12">
        <v>50</v>
      </c>
      <c r="P12">
        <v>30</v>
      </c>
      <c r="Q12">
        <f t="shared" si="0"/>
        <v>527</v>
      </c>
      <c r="R12" s="29">
        <f ca="1">SUM(OFFSET(E12,,,,List!$D$2))</f>
        <v>447</v>
      </c>
    </row>
    <row r="13" spans="1:18" x14ac:dyDescent="0.25">
      <c r="A13" t="s">
        <v>58</v>
      </c>
      <c r="B13" t="s">
        <v>62</v>
      </c>
      <c r="C13" t="s">
        <v>103</v>
      </c>
      <c r="D13" t="s">
        <v>15</v>
      </c>
      <c r="E13">
        <f t="shared" ref="E13" si="1">SUM(E3:E12)</f>
        <v>679</v>
      </c>
      <c r="F13">
        <f t="shared" ref="F13" si="2">SUM(F3:F12)</f>
        <v>697</v>
      </c>
      <c r="G13">
        <f t="shared" ref="G13" si="3">SUM(G3:G12)</f>
        <v>676</v>
      </c>
      <c r="H13">
        <f t="shared" ref="H13" si="4">SUM(H3:H12)</f>
        <v>617</v>
      </c>
      <c r="I13">
        <f t="shared" ref="I13" si="5">SUM(I3:I12)</f>
        <v>611</v>
      </c>
      <c r="J13">
        <f t="shared" ref="J13" si="6">SUM(J3:J12)</f>
        <v>408</v>
      </c>
      <c r="K13">
        <f t="shared" ref="K13" si="7">SUM(K3:K12)</f>
        <v>464</v>
      </c>
      <c r="L13">
        <f t="shared" ref="L13" si="8">SUM(L3:L12)</f>
        <v>379</v>
      </c>
      <c r="M13">
        <f t="shared" ref="M13" si="9">SUM(M3:M12)</f>
        <v>415</v>
      </c>
      <c r="N13">
        <f t="shared" ref="N13" si="10">SUM(N3:N12)</f>
        <v>345</v>
      </c>
      <c r="O13">
        <f t="shared" ref="O13" si="11">SUM(O3:O12)</f>
        <v>422</v>
      </c>
      <c r="P13">
        <f t="shared" ref="P13" si="12">SUM(P3:P12)</f>
        <v>416</v>
      </c>
      <c r="Q13">
        <f t="shared" si="0"/>
        <v>6129</v>
      </c>
      <c r="R13" s="29">
        <f ca="1">SUM(OFFSET(E13,,,,List!$D$2))</f>
        <v>5291</v>
      </c>
    </row>
    <row r="14" spans="1:18" x14ac:dyDescent="0.25">
      <c r="R14" s="29"/>
    </row>
    <row r="15" spans="1:18" x14ac:dyDescent="0.25">
      <c r="A15" t="s">
        <v>63</v>
      </c>
      <c r="B15" t="s">
        <v>62</v>
      </c>
      <c r="C15" t="s">
        <v>103</v>
      </c>
      <c r="D15" t="s">
        <v>120</v>
      </c>
      <c r="E15">
        <v>44</v>
      </c>
      <c r="F15">
        <v>64</v>
      </c>
      <c r="G15">
        <v>60</v>
      </c>
      <c r="H15">
        <v>61</v>
      </c>
      <c r="I15">
        <v>51</v>
      </c>
      <c r="J15">
        <v>46</v>
      </c>
      <c r="K15">
        <v>51</v>
      </c>
      <c r="L15">
        <v>29</v>
      </c>
      <c r="M15">
        <v>47</v>
      </c>
      <c r="N15">
        <v>55</v>
      </c>
      <c r="O15">
        <v>32</v>
      </c>
      <c r="P15">
        <v>35</v>
      </c>
      <c r="Q15">
        <f>SUM(E15:P15)</f>
        <v>575</v>
      </c>
      <c r="R15" s="29">
        <f ca="1">SUM(OFFSET(E15,,,,List!$D$2))</f>
        <v>508</v>
      </c>
    </row>
    <row r="16" spans="1:18" x14ac:dyDescent="0.25">
      <c r="A16" t="s">
        <v>63</v>
      </c>
      <c r="B16" t="s">
        <v>62</v>
      </c>
      <c r="C16" t="s">
        <v>103</v>
      </c>
      <c r="D16" t="s">
        <v>115</v>
      </c>
      <c r="E16">
        <v>45</v>
      </c>
      <c r="F16">
        <v>68</v>
      </c>
      <c r="G16">
        <v>44</v>
      </c>
      <c r="H16">
        <v>62</v>
      </c>
      <c r="I16">
        <v>31</v>
      </c>
      <c r="J16">
        <v>32</v>
      </c>
      <c r="K16">
        <v>42</v>
      </c>
      <c r="L16">
        <v>41</v>
      </c>
      <c r="M16">
        <v>38</v>
      </c>
      <c r="N16">
        <v>26</v>
      </c>
      <c r="O16">
        <v>50</v>
      </c>
      <c r="P16">
        <v>42</v>
      </c>
      <c r="Q16">
        <f t="shared" ref="Q16:Q25" si="13">SUM(E16:P16)</f>
        <v>521</v>
      </c>
      <c r="R16" s="29">
        <f ca="1">SUM(OFFSET(E16,,,,List!$D$2))</f>
        <v>429</v>
      </c>
    </row>
    <row r="17" spans="1:18" x14ac:dyDescent="0.25">
      <c r="A17" t="s">
        <v>63</v>
      </c>
      <c r="B17" t="s">
        <v>62</v>
      </c>
      <c r="C17" t="s">
        <v>103</v>
      </c>
      <c r="D17" t="s">
        <v>82</v>
      </c>
      <c r="E17">
        <v>75</v>
      </c>
      <c r="F17">
        <v>66</v>
      </c>
      <c r="G17">
        <v>43</v>
      </c>
      <c r="H17">
        <v>67</v>
      </c>
      <c r="I17">
        <v>37</v>
      </c>
      <c r="J17">
        <v>34</v>
      </c>
      <c r="K17">
        <v>55</v>
      </c>
      <c r="L17">
        <v>37</v>
      </c>
      <c r="M17">
        <v>33</v>
      </c>
      <c r="N17">
        <v>53</v>
      </c>
      <c r="O17">
        <v>39</v>
      </c>
      <c r="P17">
        <v>26</v>
      </c>
      <c r="Q17">
        <f t="shared" si="13"/>
        <v>565</v>
      </c>
      <c r="R17" s="29">
        <f ca="1">SUM(OFFSET(E17,,,,List!$D$2))</f>
        <v>500</v>
      </c>
    </row>
    <row r="18" spans="1:18" x14ac:dyDescent="0.25">
      <c r="A18" t="s">
        <v>63</v>
      </c>
      <c r="B18" t="s">
        <v>62</v>
      </c>
      <c r="C18" t="s">
        <v>103</v>
      </c>
      <c r="D18" t="s">
        <v>116</v>
      </c>
      <c r="E18">
        <v>69</v>
      </c>
      <c r="F18">
        <v>58</v>
      </c>
      <c r="G18">
        <v>57</v>
      </c>
      <c r="H18">
        <v>67</v>
      </c>
      <c r="I18">
        <v>26</v>
      </c>
      <c r="J18">
        <v>55</v>
      </c>
      <c r="K18">
        <v>47</v>
      </c>
      <c r="L18">
        <v>37</v>
      </c>
      <c r="M18">
        <v>31</v>
      </c>
      <c r="N18">
        <v>55</v>
      </c>
      <c r="O18">
        <v>43</v>
      </c>
      <c r="P18">
        <v>41</v>
      </c>
      <c r="Q18">
        <f t="shared" si="13"/>
        <v>586</v>
      </c>
      <c r="R18" s="29">
        <f ca="1">SUM(OFFSET(E18,,,,List!$D$2))</f>
        <v>502</v>
      </c>
    </row>
    <row r="19" spans="1:18" x14ac:dyDescent="0.25">
      <c r="A19" t="s">
        <v>63</v>
      </c>
      <c r="B19" t="s">
        <v>62</v>
      </c>
      <c r="C19" t="s">
        <v>103</v>
      </c>
      <c r="D19" t="s">
        <v>114</v>
      </c>
      <c r="E19">
        <v>55</v>
      </c>
      <c r="F19">
        <v>76</v>
      </c>
      <c r="G19">
        <v>38</v>
      </c>
      <c r="H19">
        <v>52</v>
      </c>
      <c r="I19">
        <v>33</v>
      </c>
      <c r="J19">
        <v>25</v>
      </c>
      <c r="K19">
        <v>40</v>
      </c>
      <c r="L19">
        <v>33</v>
      </c>
      <c r="M19">
        <v>55</v>
      </c>
      <c r="N19">
        <v>45</v>
      </c>
      <c r="O19">
        <v>51</v>
      </c>
      <c r="P19">
        <v>42</v>
      </c>
      <c r="Q19">
        <f t="shared" si="13"/>
        <v>545</v>
      </c>
      <c r="R19" s="29">
        <f ca="1">SUM(OFFSET(E19,,,,List!$D$2))</f>
        <v>452</v>
      </c>
    </row>
    <row r="20" spans="1:18" x14ac:dyDescent="0.25">
      <c r="A20" t="s">
        <v>63</v>
      </c>
      <c r="B20" t="s">
        <v>62</v>
      </c>
      <c r="C20" t="s">
        <v>103</v>
      </c>
      <c r="D20" t="s">
        <v>118</v>
      </c>
      <c r="E20">
        <v>74</v>
      </c>
      <c r="F20">
        <v>73</v>
      </c>
      <c r="G20">
        <v>46</v>
      </c>
      <c r="H20">
        <v>46</v>
      </c>
      <c r="I20">
        <v>40</v>
      </c>
      <c r="J20">
        <v>52</v>
      </c>
      <c r="K20">
        <v>36</v>
      </c>
      <c r="L20">
        <v>44</v>
      </c>
      <c r="M20">
        <v>29</v>
      </c>
      <c r="N20">
        <v>26</v>
      </c>
      <c r="O20">
        <v>48</v>
      </c>
      <c r="P20">
        <v>34</v>
      </c>
      <c r="Q20">
        <f t="shared" si="13"/>
        <v>548</v>
      </c>
      <c r="R20" s="29">
        <f ca="1">SUM(OFFSET(E20,,,,List!$D$2))</f>
        <v>466</v>
      </c>
    </row>
    <row r="21" spans="1:18" x14ac:dyDescent="0.25">
      <c r="A21" t="s">
        <v>63</v>
      </c>
      <c r="B21" t="s">
        <v>62</v>
      </c>
      <c r="C21" t="s">
        <v>103</v>
      </c>
      <c r="D21" t="s">
        <v>113</v>
      </c>
      <c r="E21">
        <v>79</v>
      </c>
      <c r="F21">
        <v>39</v>
      </c>
      <c r="G21">
        <v>64</v>
      </c>
      <c r="H21">
        <v>37</v>
      </c>
      <c r="I21">
        <v>28</v>
      </c>
      <c r="J21">
        <v>39</v>
      </c>
      <c r="K21">
        <v>26</v>
      </c>
      <c r="L21">
        <v>54</v>
      </c>
      <c r="M21">
        <v>30</v>
      </c>
      <c r="N21">
        <v>44</v>
      </c>
      <c r="O21">
        <v>43</v>
      </c>
      <c r="P21">
        <v>54</v>
      </c>
      <c r="Q21">
        <f t="shared" si="13"/>
        <v>537</v>
      </c>
      <c r="R21" s="29">
        <f ca="1">SUM(OFFSET(E21,,,,List!$D$2))</f>
        <v>440</v>
      </c>
    </row>
    <row r="22" spans="1:18" x14ac:dyDescent="0.25">
      <c r="A22" t="s">
        <v>63</v>
      </c>
      <c r="B22" t="s">
        <v>62</v>
      </c>
      <c r="C22" t="s">
        <v>103</v>
      </c>
      <c r="D22" t="s">
        <v>119</v>
      </c>
      <c r="E22">
        <v>62</v>
      </c>
      <c r="F22">
        <v>62</v>
      </c>
      <c r="G22">
        <v>75</v>
      </c>
      <c r="H22">
        <v>45</v>
      </c>
      <c r="I22">
        <v>53</v>
      </c>
      <c r="J22">
        <v>25</v>
      </c>
      <c r="K22">
        <v>42</v>
      </c>
      <c r="L22">
        <v>41</v>
      </c>
      <c r="M22">
        <v>53</v>
      </c>
      <c r="N22">
        <v>52</v>
      </c>
      <c r="O22">
        <v>53</v>
      </c>
      <c r="P22">
        <v>26</v>
      </c>
      <c r="Q22">
        <f t="shared" si="13"/>
        <v>589</v>
      </c>
      <c r="R22" s="29">
        <f ca="1">SUM(OFFSET(E22,,,,List!$D$2))</f>
        <v>510</v>
      </c>
    </row>
    <row r="23" spans="1:18" x14ac:dyDescent="0.25">
      <c r="A23" t="s">
        <v>63</v>
      </c>
      <c r="B23" t="s">
        <v>62</v>
      </c>
      <c r="C23" t="s">
        <v>103</v>
      </c>
      <c r="D23" t="s">
        <v>81</v>
      </c>
      <c r="E23">
        <v>57</v>
      </c>
      <c r="F23">
        <v>67</v>
      </c>
      <c r="G23">
        <v>51</v>
      </c>
      <c r="H23">
        <v>40</v>
      </c>
      <c r="I23">
        <v>48</v>
      </c>
      <c r="J23">
        <v>36</v>
      </c>
      <c r="K23">
        <v>55</v>
      </c>
      <c r="L23">
        <v>48</v>
      </c>
      <c r="M23">
        <v>44</v>
      </c>
      <c r="N23">
        <v>50</v>
      </c>
      <c r="O23">
        <v>47</v>
      </c>
      <c r="P23">
        <v>40</v>
      </c>
      <c r="Q23">
        <f t="shared" si="13"/>
        <v>583</v>
      </c>
      <c r="R23" s="29">
        <f ca="1">SUM(OFFSET(E23,,,,List!$D$2))</f>
        <v>496</v>
      </c>
    </row>
    <row r="24" spans="1:18" x14ac:dyDescent="0.25">
      <c r="A24" t="s">
        <v>63</v>
      </c>
      <c r="B24" t="s">
        <v>62</v>
      </c>
      <c r="C24" t="s">
        <v>103</v>
      </c>
      <c r="D24" t="s">
        <v>117</v>
      </c>
      <c r="E24">
        <v>61</v>
      </c>
      <c r="F24">
        <v>44</v>
      </c>
      <c r="G24">
        <v>50</v>
      </c>
      <c r="H24">
        <v>54</v>
      </c>
      <c r="I24">
        <v>44</v>
      </c>
      <c r="J24">
        <v>36</v>
      </c>
      <c r="K24">
        <v>36</v>
      </c>
      <c r="L24">
        <v>51</v>
      </c>
      <c r="M24">
        <v>25</v>
      </c>
      <c r="N24">
        <v>48</v>
      </c>
      <c r="O24">
        <v>53</v>
      </c>
      <c r="P24">
        <v>43</v>
      </c>
      <c r="Q24">
        <f t="shared" si="13"/>
        <v>545</v>
      </c>
      <c r="R24" s="29">
        <f ca="1">SUM(OFFSET(E24,,,,List!$D$2))</f>
        <v>449</v>
      </c>
    </row>
    <row r="25" spans="1:18" x14ac:dyDescent="0.25">
      <c r="A25" t="s">
        <v>63</v>
      </c>
      <c r="B25" t="s">
        <v>62</v>
      </c>
      <c r="C25" t="s">
        <v>103</v>
      </c>
      <c r="D25" t="s">
        <v>15</v>
      </c>
      <c r="E25">
        <f t="shared" ref="E25" si="14">SUM(E15:E24)</f>
        <v>621</v>
      </c>
      <c r="F25">
        <f t="shared" ref="F25" si="15">SUM(F15:F24)</f>
        <v>617</v>
      </c>
      <c r="G25">
        <f t="shared" ref="G25" si="16">SUM(G15:G24)</f>
        <v>528</v>
      </c>
      <c r="H25">
        <f t="shared" ref="H25" si="17">SUM(H15:H24)</f>
        <v>531</v>
      </c>
      <c r="I25">
        <f t="shared" ref="I25" si="18">SUM(I15:I24)</f>
        <v>391</v>
      </c>
      <c r="J25">
        <f t="shared" ref="J25" si="19">SUM(J15:J24)</f>
        <v>380</v>
      </c>
      <c r="K25">
        <f t="shared" ref="K25" si="20">SUM(K15:K24)</f>
        <v>430</v>
      </c>
      <c r="L25">
        <f t="shared" ref="L25" si="21">SUM(L15:L24)</f>
        <v>415</v>
      </c>
      <c r="M25">
        <f t="shared" ref="M25" si="22">SUM(M15:M24)</f>
        <v>385</v>
      </c>
      <c r="N25">
        <f t="shared" ref="N25" si="23">SUM(N15:N24)</f>
        <v>454</v>
      </c>
      <c r="O25">
        <f t="shared" ref="O25" si="24">SUM(O15:O24)</f>
        <v>459</v>
      </c>
      <c r="P25">
        <f t="shared" ref="P25" si="25">SUM(P15:P24)</f>
        <v>383</v>
      </c>
      <c r="Q25">
        <f t="shared" si="13"/>
        <v>5594</v>
      </c>
      <c r="R25" s="29">
        <f ca="1">SUM(OFFSET(E25,,,,List!$D$2))</f>
        <v>4752</v>
      </c>
    </row>
    <row r="26" spans="1:18" x14ac:dyDescent="0.25">
      <c r="R26" s="13"/>
    </row>
    <row r="27" spans="1:18" x14ac:dyDescent="0.25">
      <c r="A27" t="s">
        <v>58</v>
      </c>
      <c r="B27" t="s">
        <v>62</v>
      </c>
      <c r="C27" t="s">
        <v>78</v>
      </c>
      <c r="D27" t="s">
        <v>105</v>
      </c>
      <c r="E27">
        <v>50</v>
      </c>
      <c r="F27">
        <v>57</v>
      </c>
      <c r="G27">
        <v>35</v>
      </c>
      <c r="H27">
        <v>60</v>
      </c>
      <c r="I27">
        <v>46</v>
      </c>
      <c r="J27">
        <v>31</v>
      </c>
      <c r="K27">
        <v>30</v>
      </c>
      <c r="L27">
        <v>33</v>
      </c>
      <c r="M27">
        <v>32</v>
      </c>
      <c r="N27">
        <v>18</v>
      </c>
      <c r="O27">
        <v>30</v>
      </c>
      <c r="P27">
        <v>34</v>
      </c>
      <c r="Q27">
        <v>517</v>
      </c>
      <c r="R27" s="29">
        <f ca="1">SUM(OFFSET(E27,,,,List!$D$2))</f>
        <v>392</v>
      </c>
    </row>
    <row r="28" spans="1:18" x14ac:dyDescent="0.25">
      <c r="A28" t="s">
        <v>58</v>
      </c>
      <c r="B28" t="s">
        <v>62</v>
      </c>
      <c r="C28" t="s">
        <v>78</v>
      </c>
      <c r="D28" t="s">
        <v>86</v>
      </c>
      <c r="E28">
        <v>43</v>
      </c>
      <c r="F28">
        <v>59</v>
      </c>
      <c r="G28">
        <v>40</v>
      </c>
      <c r="H28">
        <v>42</v>
      </c>
      <c r="I28">
        <v>37</v>
      </c>
      <c r="J28">
        <v>24</v>
      </c>
      <c r="K28">
        <v>31</v>
      </c>
      <c r="L28">
        <v>20</v>
      </c>
      <c r="M28">
        <v>30</v>
      </c>
      <c r="N28">
        <v>21</v>
      </c>
      <c r="O28">
        <v>38</v>
      </c>
      <c r="P28">
        <v>27</v>
      </c>
      <c r="Q28">
        <v>447</v>
      </c>
      <c r="R28" s="29">
        <f ca="1">SUM(OFFSET(E28,,,,List!$D$2))</f>
        <v>347</v>
      </c>
    </row>
    <row r="29" spans="1:18" x14ac:dyDescent="0.25">
      <c r="A29" t="s">
        <v>58</v>
      </c>
      <c r="B29" t="s">
        <v>62</v>
      </c>
      <c r="C29" t="s">
        <v>78</v>
      </c>
      <c r="D29" t="s">
        <v>87</v>
      </c>
      <c r="E29">
        <v>61</v>
      </c>
      <c r="F29">
        <v>39</v>
      </c>
      <c r="G29">
        <v>36</v>
      </c>
      <c r="H29">
        <v>47</v>
      </c>
      <c r="I29">
        <v>41</v>
      </c>
      <c r="J29">
        <v>25</v>
      </c>
      <c r="K29">
        <v>32</v>
      </c>
      <c r="L29">
        <v>23</v>
      </c>
      <c r="M29">
        <v>18</v>
      </c>
      <c r="N29">
        <v>19</v>
      </c>
      <c r="O29">
        <v>21</v>
      </c>
      <c r="P29">
        <v>24</v>
      </c>
      <c r="Q29">
        <v>403</v>
      </c>
      <c r="R29" s="29">
        <f ca="1">SUM(OFFSET(E29,,,,List!$D$2))</f>
        <v>341</v>
      </c>
    </row>
    <row r="30" spans="1:18" x14ac:dyDescent="0.25">
      <c r="A30" t="s">
        <v>58</v>
      </c>
      <c r="B30" t="s">
        <v>62</v>
      </c>
      <c r="C30" t="s">
        <v>78</v>
      </c>
      <c r="D30" t="s">
        <v>111</v>
      </c>
      <c r="E30">
        <v>45</v>
      </c>
      <c r="F30">
        <v>53</v>
      </c>
      <c r="G30">
        <v>59</v>
      </c>
      <c r="H30">
        <v>32</v>
      </c>
      <c r="I30">
        <v>24</v>
      </c>
      <c r="J30">
        <v>31</v>
      </c>
      <c r="K30">
        <v>23</v>
      </c>
      <c r="L30">
        <v>25</v>
      </c>
      <c r="M30">
        <v>33</v>
      </c>
      <c r="N30">
        <v>23</v>
      </c>
      <c r="O30">
        <v>21</v>
      </c>
      <c r="P30">
        <v>28</v>
      </c>
      <c r="Q30">
        <v>341</v>
      </c>
      <c r="R30" s="29">
        <f ca="1">SUM(OFFSET(E30,,,,List!$D$2))</f>
        <v>348</v>
      </c>
    </row>
    <row r="31" spans="1:18" x14ac:dyDescent="0.25">
      <c r="A31" t="s">
        <v>58</v>
      </c>
      <c r="B31" t="s">
        <v>62</v>
      </c>
      <c r="C31" t="s">
        <v>78</v>
      </c>
      <c r="D31" t="s">
        <v>108</v>
      </c>
      <c r="E31">
        <v>33</v>
      </c>
      <c r="F31">
        <v>35</v>
      </c>
      <c r="G31">
        <v>42</v>
      </c>
      <c r="H31">
        <v>48</v>
      </c>
      <c r="I31">
        <v>51</v>
      </c>
      <c r="J31">
        <v>21</v>
      </c>
      <c r="K31">
        <v>19</v>
      </c>
      <c r="L31">
        <v>15</v>
      </c>
      <c r="M31">
        <v>25</v>
      </c>
      <c r="N31">
        <v>17</v>
      </c>
      <c r="O31">
        <v>30</v>
      </c>
      <c r="P31">
        <v>30</v>
      </c>
      <c r="Q31">
        <v>473</v>
      </c>
      <c r="R31" s="29">
        <f ca="1">SUM(OFFSET(E31,,,,List!$D$2))</f>
        <v>306</v>
      </c>
    </row>
    <row r="32" spans="1:18" x14ac:dyDescent="0.25">
      <c r="A32" t="s">
        <v>58</v>
      </c>
      <c r="B32" t="s">
        <v>62</v>
      </c>
      <c r="C32" t="s">
        <v>78</v>
      </c>
      <c r="D32" t="s">
        <v>109</v>
      </c>
      <c r="E32">
        <v>43</v>
      </c>
      <c r="F32">
        <v>60</v>
      </c>
      <c r="G32">
        <v>57</v>
      </c>
      <c r="H32">
        <v>35</v>
      </c>
      <c r="I32">
        <v>41</v>
      </c>
      <c r="J32">
        <v>25</v>
      </c>
      <c r="K32">
        <v>31</v>
      </c>
      <c r="L32">
        <v>22</v>
      </c>
      <c r="M32">
        <v>29</v>
      </c>
      <c r="N32">
        <v>36</v>
      </c>
      <c r="O32">
        <v>22</v>
      </c>
      <c r="P32">
        <v>27</v>
      </c>
      <c r="Q32">
        <v>486</v>
      </c>
      <c r="R32" s="29">
        <f ca="1">SUM(OFFSET(E32,,,,List!$D$2))</f>
        <v>379</v>
      </c>
    </row>
    <row r="33" spans="1:18" x14ac:dyDescent="0.25">
      <c r="A33" t="s">
        <v>58</v>
      </c>
      <c r="B33" t="s">
        <v>62</v>
      </c>
      <c r="C33" t="s">
        <v>78</v>
      </c>
      <c r="D33" t="s">
        <v>112</v>
      </c>
      <c r="E33">
        <v>61</v>
      </c>
      <c r="F33">
        <v>52</v>
      </c>
      <c r="G33">
        <v>60</v>
      </c>
      <c r="H33">
        <v>23</v>
      </c>
      <c r="I33">
        <v>40</v>
      </c>
      <c r="J33">
        <v>22</v>
      </c>
      <c r="K33">
        <v>38</v>
      </c>
      <c r="L33">
        <v>20</v>
      </c>
      <c r="M33">
        <v>20</v>
      </c>
      <c r="N33">
        <v>28</v>
      </c>
      <c r="O33">
        <v>18</v>
      </c>
      <c r="P33">
        <v>20</v>
      </c>
      <c r="Q33">
        <v>374</v>
      </c>
      <c r="R33" s="29">
        <f ca="1">SUM(OFFSET(E33,,,,List!$D$2))</f>
        <v>364</v>
      </c>
    </row>
    <row r="34" spans="1:18" x14ac:dyDescent="0.25">
      <c r="A34" t="s">
        <v>58</v>
      </c>
      <c r="B34" t="s">
        <v>62</v>
      </c>
      <c r="C34" t="s">
        <v>78</v>
      </c>
      <c r="D34" t="s">
        <v>106</v>
      </c>
      <c r="E34">
        <v>54</v>
      </c>
      <c r="F34">
        <v>32</v>
      </c>
      <c r="G34">
        <v>57</v>
      </c>
      <c r="H34">
        <v>30</v>
      </c>
      <c r="I34">
        <v>40</v>
      </c>
      <c r="J34">
        <v>29</v>
      </c>
      <c r="K34">
        <v>25</v>
      </c>
      <c r="L34">
        <v>30</v>
      </c>
      <c r="M34">
        <v>31</v>
      </c>
      <c r="N34">
        <v>16</v>
      </c>
      <c r="O34">
        <v>29</v>
      </c>
      <c r="P34">
        <v>40</v>
      </c>
      <c r="Q34">
        <v>470</v>
      </c>
      <c r="R34" s="29">
        <f ca="1">SUM(OFFSET(E34,,,,List!$D$2))</f>
        <v>344</v>
      </c>
    </row>
    <row r="35" spans="1:18" x14ac:dyDescent="0.25">
      <c r="A35" t="s">
        <v>58</v>
      </c>
      <c r="B35" t="s">
        <v>62</v>
      </c>
      <c r="C35" t="s">
        <v>78</v>
      </c>
      <c r="D35" t="s">
        <v>110</v>
      </c>
      <c r="E35">
        <v>27</v>
      </c>
      <c r="F35">
        <v>37</v>
      </c>
      <c r="G35">
        <v>28</v>
      </c>
      <c r="H35">
        <v>27</v>
      </c>
      <c r="I35">
        <v>33</v>
      </c>
      <c r="J35">
        <v>24</v>
      </c>
      <c r="K35">
        <v>38</v>
      </c>
      <c r="L35">
        <v>28</v>
      </c>
      <c r="M35">
        <v>26</v>
      </c>
      <c r="N35">
        <v>27</v>
      </c>
      <c r="O35">
        <v>35</v>
      </c>
      <c r="P35">
        <v>18</v>
      </c>
      <c r="Q35">
        <v>310</v>
      </c>
      <c r="R35" s="29">
        <f ca="1">SUM(OFFSET(E35,,,,List!$D$2))</f>
        <v>295</v>
      </c>
    </row>
    <row r="36" spans="1:18" x14ac:dyDescent="0.25">
      <c r="A36" t="s">
        <v>58</v>
      </c>
      <c r="B36" t="s">
        <v>62</v>
      </c>
      <c r="C36" t="s">
        <v>78</v>
      </c>
      <c r="D36" t="s">
        <v>107</v>
      </c>
      <c r="E36">
        <v>30</v>
      </c>
      <c r="F36">
        <v>41</v>
      </c>
      <c r="G36">
        <v>35</v>
      </c>
      <c r="H36">
        <v>35</v>
      </c>
      <c r="I36">
        <v>25</v>
      </c>
      <c r="J36">
        <v>19</v>
      </c>
      <c r="K36">
        <v>39</v>
      </c>
      <c r="L36">
        <v>28</v>
      </c>
      <c r="M36">
        <v>28</v>
      </c>
      <c r="N36">
        <v>18</v>
      </c>
      <c r="O36">
        <v>33</v>
      </c>
      <c r="P36">
        <v>19</v>
      </c>
      <c r="Q36">
        <v>379</v>
      </c>
      <c r="R36" s="29">
        <f ca="1">SUM(OFFSET(E36,,,,List!$D$2))</f>
        <v>298</v>
      </c>
    </row>
    <row r="37" spans="1:18" x14ac:dyDescent="0.25">
      <c r="B37" t="s">
        <v>62</v>
      </c>
      <c r="R37" s="29">
        <f ca="1">SUM(OFFSET(E37,,,,List!$D$2))</f>
        <v>0</v>
      </c>
    </row>
    <row r="38" spans="1:18" x14ac:dyDescent="0.25">
      <c r="B38" t="s">
        <v>62</v>
      </c>
      <c r="R38" s="29"/>
    </row>
    <row r="39" spans="1:18" x14ac:dyDescent="0.25">
      <c r="A39" t="s">
        <v>63</v>
      </c>
      <c r="B39" t="s">
        <v>62</v>
      </c>
      <c r="C39" t="s">
        <v>78</v>
      </c>
      <c r="D39" t="s">
        <v>105</v>
      </c>
      <c r="E39">
        <v>25</v>
      </c>
      <c r="F39">
        <v>44</v>
      </c>
      <c r="G39">
        <v>34</v>
      </c>
      <c r="H39">
        <v>39</v>
      </c>
      <c r="I39">
        <v>34</v>
      </c>
      <c r="J39">
        <v>29</v>
      </c>
      <c r="K39">
        <v>28</v>
      </c>
      <c r="L39">
        <v>20</v>
      </c>
      <c r="M39">
        <v>35</v>
      </c>
      <c r="N39">
        <v>39</v>
      </c>
      <c r="O39">
        <v>20</v>
      </c>
      <c r="P39">
        <v>21</v>
      </c>
      <c r="Q39">
        <v>391</v>
      </c>
      <c r="R39" s="29">
        <f ca="1">SUM(OFFSET(E39,,,,List!$D$2))</f>
        <v>327</v>
      </c>
    </row>
    <row r="40" spans="1:18" x14ac:dyDescent="0.25">
      <c r="A40" t="s">
        <v>63</v>
      </c>
      <c r="B40" t="s">
        <v>62</v>
      </c>
      <c r="C40" t="s">
        <v>78</v>
      </c>
      <c r="D40" t="s">
        <v>86</v>
      </c>
      <c r="E40">
        <v>29</v>
      </c>
      <c r="F40">
        <v>37</v>
      </c>
      <c r="G40">
        <v>29</v>
      </c>
      <c r="H40">
        <v>43</v>
      </c>
      <c r="I40">
        <v>18</v>
      </c>
      <c r="J40">
        <v>19</v>
      </c>
      <c r="K40">
        <v>28</v>
      </c>
      <c r="L40">
        <v>24</v>
      </c>
      <c r="M40">
        <v>26</v>
      </c>
      <c r="N40">
        <v>17</v>
      </c>
      <c r="O40">
        <v>31</v>
      </c>
      <c r="P40">
        <v>31</v>
      </c>
      <c r="Q40">
        <v>286</v>
      </c>
      <c r="R40" s="29">
        <f ca="1">SUM(OFFSET(E40,,,,List!$D$2))</f>
        <v>270</v>
      </c>
    </row>
    <row r="41" spans="1:18" x14ac:dyDescent="0.25">
      <c r="A41" t="s">
        <v>63</v>
      </c>
      <c r="B41" t="s">
        <v>62</v>
      </c>
      <c r="C41" t="s">
        <v>78</v>
      </c>
      <c r="D41" t="s">
        <v>87</v>
      </c>
      <c r="E41">
        <v>53</v>
      </c>
      <c r="F41">
        <v>38</v>
      </c>
      <c r="G41">
        <v>31</v>
      </c>
      <c r="H41">
        <v>40</v>
      </c>
      <c r="I41">
        <v>22</v>
      </c>
      <c r="J41">
        <v>22</v>
      </c>
      <c r="K41">
        <v>35</v>
      </c>
      <c r="L41">
        <v>23</v>
      </c>
      <c r="M41">
        <v>23</v>
      </c>
      <c r="N41">
        <v>35</v>
      </c>
      <c r="O41">
        <v>24</v>
      </c>
      <c r="P41">
        <v>18</v>
      </c>
      <c r="Q41">
        <v>423</v>
      </c>
      <c r="R41" s="29">
        <f ca="1">SUM(OFFSET(E41,,,,List!$D$2))</f>
        <v>322</v>
      </c>
    </row>
    <row r="42" spans="1:18" x14ac:dyDescent="0.25">
      <c r="A42" t="s">
        <v>63</v>
      </c>
      <c r="B42" t="s">
        <v>62</v>
      </c>
      <c r="C42" t="s">
        <v>78</v>
      </c>
      <c r="D42" t="s">
        <v>111</v>
      </c>
      <c r="E42">
        <v>44</v>
      </c>
      <c r="F42">
        <v>40</v>
      </c>
      <c r="G42">
        <v>33</v>
      </c>
      <c r="H42">
        <v>44</v>
      </c>
      <c r="I42">
        <v>19</v>
      </c>
      <c r="J42">
        <v>30</v>
      </c>
      <c r="K42">
        <v>25</v>
      </c>
      <c r="L42">
        <v>20</v>
      </c>
      <c r="M42">
        <v>21</v>
      </c>
      <c r="N42">
        <v>34</v>
      </c>
      <c r="O42">
        <v>24</v>
      </c>
      <c r="P42">
        <v>31</v>
      </c>
      <c r="Q42">
        <v>334</v>
      </c>
      <c r="R42" s="29">
        <f ca="1">SUM(OFFSET(E42,,,,List!$D$2))</f>
        <v>310</v>
      </c>
    </row>
    <row r="43" spans="1:18" x14ac:dyDescent="0.25">
      <c r="A43" t="s">
        <v>63</v>
      </c>
      <c r="B43" t="s">
        <v>62</v>
      </c>
      <c r="C43" t="s">
        <v>78</v>
      </c>
      <c r="D43" t="s">
        <v>108</v>
      </c>
      <c r="E43">
        <v>37</v>
      </c>
      <c r="F43">
        <v>46</v>
      </c>
      <c r="G43">
        <v>24</v>
      </c>
      <c r="H43">
        <v>29</v>
      </c>
      <c r="I43">
        <v>21</v>
      </c>
      <c r="J43">
        <v>17</v>
      </c>
      <c r="K43">
        <v>28</v>
      </c>
      <c r="L43">
        <v>23</v>
      </c>
      <c r="M43">
        <v>30</v>
      </c>
      <c r="N43">
        <v>33</v>
      </c>
      <c r="O43">
        <v>31</v>
      </c>
      <c r="P43">
        <v>26</v>
      </c>
      <c r="Q43">
        <v>397</v>
      </c>
      <c r="R43" s="29">
        <f ca="1">SUM(OFFSET(E43,,,,List!$D$2))</f>
        <v>288</v>
      </c>
    </row>
    <row r="44" spans="1:18" x14ac:dyDescent="0.25">
      <c r="A44" t="s">
        <v>63</v>
      </c>
      <c r="B44" t="s">
        <v>62</v>
      </c>
      <c r="C44" t="s">
        <v>78</v>
      </c>
      <c r="D44" t="s">
        <v>109</v>
      </c>
      <c r="E44">
        <v>44</v>
      </c>
      <c r="F44">
        <v>51</v>
      </c>
      <c r="G44">
        <v>30</v>
      </c>
      <c r="H44">
        <v>28</v>
      </c>
      <c r="I44">
        <v>27</v>
      </c>
      <c r="J44">
        <v>39</v>
      </c>
      <c r="K44">
        <v>23</v>
      </c>
      <c r="L44">
        <v>31</v>
      </c>
      <c r="M44">
        <v>15</v>
      </c>
      <c r="N44">
        <v>16</v>
      </c>
      <c r="O44">
        <v>36</v>
      </c>
      <c r="P44">
        <v>19</v>
      </c>
      <c r="Q44">
        <v>361</v>
      </c>
      <c r="R44" s="29">
        <f ca="1">SUM(OFFSET(E44,,,,List!$D$2))</f>
        <v>304</v>
      </c>
    </row>
    <row r="45" spans="1:18" x14ac:dyDescent="0.25">
      <c r="A45" t="s">
        <v>63</v>
      </c>
      <c r="B45" t="s">
        <v>62</v>
      </c>
      <c r="C45" t="s">
        <v>78</v>
      </c>
      <c r="D45" t="s">
        <v>112</v>
      </c>
      <c r="E45">
        <v>43</v>
      </c>
      <c r="F45">
        <v>26</v>
      </c>
      <c r="G45">
        <v>39</v>
      </c>
      <c r="H45">
        <v>23</v>
      </c>
      <c r="I45">
        <v>18</v>
      </c>
      <c r="J45">
        <v>29</v>
      </c>
      <c r="K45">
        <v>15</v>
      </c>
      <c r="L45">
        <v>33</v>
      </c>
      <c r="M45">
        <v>21</v>
      </c>
      <c r="N45">
        <v>27</v>
      </c>
      <c r="O45">
        <v>24</v>
      </c>
      <c r="P45">
        <v>41</v>
      </c>
      <c r="Q45">
        <v>375</v>
      </c>
      <c r="R45" s="29">
        <f ca="1">SUM(OFFSET(E45,,,,List!$D$2))</f>
        <v>274</v>
      </c>
    </row>
    <row r="46" spans="1:18" x14ac:dyDescent="0.25">
      <c r="A46" t="s">
        <v>63</v>
      </c>
      <c r="B46" t="s">
        <v>62</v>
      </c>
      <c r="C46" t="s">
        <v>78</v>
      </c>
      <c r="D46" t="s">
        <v>106</v>
      </c>
      <c r="E46">
        <v>41</v>
      </c>
      <c r="F46">
        <v>45</v>
      </c>
      <c r="G46">
        <v>56</v>
      </c>
      <c r="H46">
        <v>28</v>
      </c>
      <c r="I46">
        <v>30</v>
      </c>
      <c r="J46">
        <v>16</v>
      </c>
      <c r="K46">
        <v>31</v>
      </c>
      <c r="L46">
        <v>22</v>
      </c>
      <c r="M46">
        <v>40</v>
      </c>
      <c r="N46">
        <v>36</v>
      </c>
      <c r="O46">
        <v>35</v>
      </c>
      <c r="P46">
        <v>15</v>
      </c>
      <c r="Q46">
        <v>365</v>
      </c>
      <c r="R46" s="29">
        <f ca="1">SUM(OFFSET(E46,,,,List!$D$2))</f>
        <v>345</v>
      </c>
    </row>
    <row r="47" spans="1:18" x14ac:dyDescent="0.25">
      <c r="A47" t="s">
        <v>63</v>
      </c>
      <c r="B47" t="s">
        <v>62</v>
      </c>
      <c r="C47" t="s">
        <v>78</v>
      </c>
      <c r="D47" t="s">
        <v>110</v>
      </c>
      <c r="E47">
        <v>37</v>
      </c>
      <c r="F47">
        <v>49</v>
      </c>
      <c r="G47">
        <v>37</v>
      </c>
      <c r="H47">
        <v>22</v>
      </c>
      <c r="I47">
        <v>28</v>
      </c>
      <c r="J47">
        <v>21</v>
      </c>
      <c r="K47">
        <v>36</v>
      </c>
      <c r="L47">
        <v>28</v>
      </c>
      <c r="M47">
        <v>27</v>
      </c>
      <c r="N47">
        <v>27</v>
      </c>
      <c r="O47">
        <v>26</v>
      </c>
      <c r="P47">
        <v>28</v>
      </c>
      <c r="Q47">
        <v>367</v>
      </c>
      <c r="R47" s="29">
        <f ca="1">SUM(OFFSET(E47,,,,List!$D$2))</f>
        <v>312</v>
      </c>
    </row>
    <row r="48" spans="1:18" x14ac:dyDescent="0.25">
      <c r="A48" t="s">
        <v>63</v>
      </c>
      <c r="B48" t="s">
        <v>62</v>
      </c>
      <c r="C48" t="s">
        <v>78</v>
      </c>
      <c r="D48" t="s">
        <v>107</v>
      </c>
      <c r="E48">
        <v>35</v>
      </c>
      <c r="F48">
        <v>30</v>
      </c>
      <c r="G48">
        <v>31</v>
      </c>
      <c r="H48">
        <v>37</v>
      </c>
      <c r="I48">
        <v>30</v>
      </c>
      <c r="J48">
        <v>21</v>
      </c>
      <c r="K48">
        <v>23</v>
      </c>
      <c r="L48">
        <v>32</v>
      </c>
      <c r="M48">
        <v>19</v>
      </c>
      <c r="N48">
        <v>26</v>
      </c>
      <c r="O48">
        <v>32</v>
      </c>
      <c r="P48">
        <v>25</v>
      </c>
      <c r="Q48">
        <v>354</v>
      </c>
      <c r="R48" s="29">
        <f ca="1">SUM(OFFSET(E48,,,,List!$D$2))</f>
        <v>284</v>
      </c>
    </row>
    <row r="49" spans="1:18" x14ac:dyDescent="0.25">
      <c r="R49" s="29">
        <f ca="1">SUM(OFFSET(E49,,,,List!$D$2))</f>
        <v>0</v>
      </c>
    </row>
    <row r="50" spans="1:18" x14ac:dyDescent="0.25">
      <c r="A50" t="s">
        <v>58</v>
      </c>
      <c r="B50" t="s">
        <v>62</v>
      </c>
      <c r="C50" t="s">
        <v>80</v>
      </c>
      <c r="D50" t="s">
        <v>83</v>
      </c>
      <c r="E50">
        <v>26</v>
      </c>
      <c r="F50">
        <v>47</v>
      </c>
      <c r="G50">
        <v>20</v>
      </c>
      <c r="H50">
        <v>48</v>
      </c>
      <c r="I50">
        <v>28</v>
      </c>
      <c r="J50">
        <v>25</v>
      </c>
      <c r="K50">
        <v>23</v>
      </c>
      <c r="L50">
        <v>19</v>
      </c>
      <c r="M50">
        <v>23</v>
      </c>
      <c r="N50">
        <v>14</v>
      </c>
      <c r="O50">
        <v>19</v>
      </c>
      <c r="P50">
        <v>28</v>
      </c>
      <c r="Q50">
        <f>SUM(E50:P50)</f>
        <v>320</v>
      </c>
      <c r="R50" s="13"/>
    </row>
    <row r="51" spans="1:18" x14ac:dyDescent="0.25">
      <c r="A51" t="s">
        <v>58</v>
      </c>
      <c r="B51" t="s">
        <v>62</v>
      </c>
      <c r="C51" t="s">
        <v>80</v>
      </c>
      <c r="D51" t="s">
        <v>124</v>
      </c>
      <c r="E51">
        <v>33</v>
      </c>
      <c r="F51">
        <v>46</v>
      </c>
      <c r="G51">
        <v>34</v>
      </c>
      <c r="H51">
        <v>34</v>
      </c>
      <c r="I51">
        <v>21</v>
      </c>
      <c r="J51">
        <v>15</v>
      </c>
      <c r="K51">
        <v>20</v>
      </c>
      <c r="L51">
        <v>13</v>
      </c>
      <c r="M51">
        <v>19</v>
      </c>
      <c r="N51">
        <v>13</v>
      </c>
      <c r="O51">
        <v>21</v>
      </c>
      <c r="P51">
        <v>15</v>
      </c>
      <c r="Q51">
        <f t="shared" ref="Q51:Q59" si="26">SUM(E51:P51)</f>
        <v>284</v>
      </c>
      <c r="R51" s="13"/>
    </row>
    <row r="52" spans="1:18" x14ac:dyDescent="0.25">
      <c r="A52" t="s">
        <v>58</v>
      </c>
      <c r="B52" t="s">
        <v>62</v>
      </c>
      <c r="C52" t="s">
        <v>80</v>
      </c>
      <c r="D52" t="s">
        <v>126</v>
      </c>
      <c r="E52">
        <v>30</v>
      </c>
      <c r="F52">
        <v>19</v>
      </c>
      <c r="G52">
        <v>27</v>
      </c>
      <c r="H52">
        <v>39</v>
      </c>
      <c r="I52">
        <v>26</v>
      </c>
      <c r="J52">
        <v>18</v>
      </c>
      <c r="K52">
        <v>16</v>
      </c>
      <c r="L52">
        <v>13</v>
      </c>
      <c r="M52">
        <v>9</v>
      </c>
      <c r="N52">
        <v>13</v>
      </c>
      <c r="O52">
        <v>10</v>
      </c>
      <c r="P52">
        <v>14</v>
      </c>
      <c r="Q52">
        <f t="shared" si="26"/>
        <v>234</v>
      </c>
      <c r="R52" s="13"/>
    </row>
    <row r="53" spans="1:18" x14ac:dyDescent="0.25">
      <c r="A53" t="s">
        <v>58</v>
      </c>
      <c r="B53" t="s">
        <v>62</v>
      </c>
      <c r="C53" t="s">
        <v>80</v>
      </c>
      <c r="D53" t="s">
        <v>84</v>
      </c>
      <c r="E53">
        <v>29</v>
      </c>
      <c r="F53">
        <v>32</v>
      </c>
      <c r="G53">
        <v>48</v>
      </c>
      <c r="H53">
        <v>22</v>
      </c>
      <c r="I53">
        <v>13</v>
      </c>
      <c r="J53">
        <v>17</v>
      </c>
      <c r="K53">
        <v>11</v>
      </c>
      <c r="L53">
        <v>13</v>
      </c>
      <c r="M53">
        <v>18</v>
      </c>
      <c r="N53">
        <v>12</v>
      </c>
      <c r="O53">
        <v>11</v>
      </c>
      <c r="P53">
        <v>15</v>
      </c>
      <c r="Q53">
        <f t="shared" si="26"/>
        <v>241</v>
      </c>
      <c r="R53" s="13"/>
    </row>
    <row r="54" spans="1:18" x14ac:dyDescent="0.25">
      <c r="A54" t="s">
        <v>58</v>
      </c>
      <c r="B54" t="s">
        <v>62</v>
      </c>
      <c r="C54" t="s">
        <v>80</v>
      </c>
      <c r="D54" t="s">
        <v>122</v>
      </c>
      <c r="E54">
        <v>27</v>
      </c>
      <c r="F54">
        <v>26</v>
      </c>
      <c r="G54">
        <v>32</v>
      </c>
      <c r="H54">
        <v>25</v>
      </c>
      <c r="I54">
        <v>27</v>
      </c>
      <c r="J54">
        <v>12</v>
      </c>
      <c r="K54">
        <v>11</v>
      </c>
      <c r="L54">
        <v>9</v>
      </c>
      <c r="M54">
        <v>12</v>
      </c>
      <c r="N54">
        <v>13</v>
      </c>
      <c r="O54">
        <v>18</v>
      </c>
      <c r="P54">
        <v>23</v>
      </c>
      <c r="Q54">
        <f t="shared" si="26"/>
        <v>235</v>
      </c>
      <c r="R54" s="13"/>
    </row>
    <row r="55" spans="1:18" x14ac:dyDescent="0.25">
      <c r="A55" t="s">
        <v>58</v>
      </c>
      <c r="B55" t="s">
        <v>62</v>
      </c>
      <c r="C55" t="s">
        <v>80</v>
      </c>
      <c r="D55" t="s">
        <v>85</v>
      </c>
      <c r="E55">
        <v>25</v>
      </c>
      <c r="F55">
        <v>33</v>
      </c>
      <c r="G55">
        <v>45</v>
      </c>
      <c r="H55">
        <v>25</v>
      </c>
      <c r="I55">
        <v>26</v>
      </c>
      <c r="J55">
        <v>17</v>
      </c>
      <c r="K55">
        <v>16</v>
      </c>
      <c r="L55">
        <v>17</v>
      </c>
      <c r="M55">
        <v>17</v>
      </c>
      <c r="N55">
        <v>24</v>
      </c>
      <c r="O55">
        <v>16</v>
      </c>
      <c r="P55">
        <v>14</v>
      </c>
      <c r="Q55">
        <f t="shared" si="26"/>
        <v>275</v>
      </c>
      <c r="R55" s="13"/>
    </row>
    <row r="56" spans="1:18" x14ac:dyDescent="0.25">
      <c r="A56" t="s">
        <v>58</v>
      </c>
      <c r="B56" t="s">
        <v>62</v>
      </c>
      <c r="C56" t="s">
        <v>80</v>
      </c>
      <c r="D56" t="s">
        <v>127</v>
      </c>
      <c r="E56">
        <v>31</v>
      </c>
      <c r="F56">
        <v>41</v>
      </c>
      <c r="G56">
        <v>41</v>
      </c>
      <c r="H56">
        <v>17</v>
      </c>
      <c r="I56">
        <v>34</v>
      </c>
      <c r="J56">
        <v>16</v>
      </c>
      <c r="K56">
        <v>23</v>
      </c>
      <c r="L56">
        <v>10</v>
      </c>
      <c r="M56">
        <v>10</v>
      </c>
      <c r="N56">
        <v>21</v>
      </c>
      <c r="O56">
        <v>14</v>
      </c>
      <c r="P56">
        <v>13</v>
      </c>
      <c r="Q56">
        <f t="shared" si="26"/>
        <v>271</v>
      </c>
      <c r="R56" s="13"/>
    </row>
    <row r="57" spans="1:18" x14ac:dyDescent="0.25">
      <c r="A57" t="s">
        <v>58</v>
      </c>
      <c r="B57" t="s">
        <v>62</v>
      </c>
      <c r="C57" t="s">
        <v>80</v>
      </c>
      <c r="D57" t="s">
        <v>121</v>
      </c>
      <c r="E57">
        <v>35</v>
      </c>
      <c r="F57">
        <v>16</v>
      </c>
      <c r="G57">
        <v>46</v>
      </c>
      <c r="H57">
        <v>18</v>
      </c>
      <c r="I57">
        <v>32</v>
      </c>
      <c r="J57">
        <v>22</v>
      </c>
      <c r="K57">
        <v>20</v>
      </c>
      <c r="L57">
        <v>15</v>
      </c>
      <c r="M57">
        <v>18</v>
      </c>
      <c r="N57">
        <v>9</v>
      </c>
      <c r="O57">
        <v>20</v>
      </c>
      <c r="P57">
        <v>30</v>
      </c>
      <c r="Q57">
        <f t="shared" si="26"/>
        <v>281</v>
      </c>
      <c r="R57" s="13"/>
    </row>
    <row r="58" spans="1:18" x14ac:dyDescent="0.25">
      <c r="A58" t="s">
        <v>58</v>
      </c>
      <c r="B58" t="s">
        <v>62</v>
      </c>
      <c r="C58" t="s">
        <v>80</v>
      </c>
      <c r="D58" t="s">
        <v>123</v>
      </c>
      <c r="E58">
        <v>17</v>
      </c>
      <c r="F58">
        <v>24</v>
      </c>
      <c r="G58">
        <v>19</v>
      </c>
      <c r="H58">
        <v>14</v>
      </c>
      <c r="I58">
        <v>21</v>
      </c>
      <c r="J58">
        <v>12</v>
      </c>
      <c r="K58">
        <v>19</v>
      </c>
      <c r="L58">
        <v>14</v>
      </c>
      <c r="M58">
        <v>14</v>
      </c>
      <c r="N58">
        <v>13</v>
      </c>
      <c r="O58">
        <v>17</v>
      </c>
      <c r="P58">
        <v>9</v>
      </c>
      <c r="Q58">
        <f t="shared" si="26"/>
        <v>193</v>
      </c>
      <c r="R58" s="13"/>
    </row>
    <row r="59" spans="1:18" x14ac:dyDescent="0.25">
      <c r="A59" t="s">
        <v>58</v>
      </c>
      <c r="B59" t="s">
        <v>62</v>
      </c>
      <c r="C59" t="s">
        <v>80</v>
      </c>
      <c r="D59" t="s">
        <v>125</v>
      </c>
      <c r="E59">
        <v>18</v>
      </c>
      <c r="F59">
        <v>20</v>
      </c>
      <c r="G59">
        <v>25</v>
      </c>
      <c r="H59">
        <v>21</v>
      </c>
      <c r="I59">
        <v>15</v>
      </c>
      <c r="J59">
        <v>15</v>
      </c>
      <c r="K59">
        <v>25</v>
      </c>
      <c r="L59">
        <v>23</v>
      </c>
      <c r="M59">
        <v>16</v>
      </c>
      <c r="N59">
        <v>11</v>
      </c>
      <c r="O59">
        <v>18</v>
      </c>
      <c r="P59">
        <v>15</v>
      </c>
      <c r="Q59">
        <f t="shared" si="26"/>
        <v>222</v>
      </c>
      <c r="R59" s="13"/>
    </row>
    <row r="60" spans="1:18" x14ac:dyDescent="0.25">
      <c r="R60" s="13"/>
    </row>
    <row r="61" spans="1:18" x14ac:dyDescent="0.25">
      <c r="A61" t="s">
        <v>63</v>
      </c>
      <c r="B61" t="s">
        <v>62</v>
      </c>
      <c r="C61" t="s">
        <v>80</v>
      </c>
      <c r="D61" t="s">
        <v>83</v>
      </c>
      <c r="E61">
        <v>20</v>
      </c>
      <c r="F61">
        <v>28</v>
      </c>
      <c r="G61">
        <v>26</v>
      </c>
      <c r="H61">
        <v>30</v>
      </c>
      <c r="I61">
        <v>23</v>
      </c>
      <c r="J61">
        <v>23</v>
      </c>
      <c r="K61">
        <v>14</v>
      </c>
      <c r="L61">
        <v>15</v>
      </c>
      <c r="M61">
        <v>24</v>
      </c>
      <c r="N61">
        <v>24</v>
      </c>
      <c r="O61">
        <v>12</v>
      </c>
      <c r="P61">
        <v>14</v>
      </c>
      <c r="Q61">
        <f>SUM(E61:P61)</f>
        <v>253</v>
      </c>
      <c r="R61" s="13"/>
    </row>
    <row r="62" spans="1:18" x14ac:dyDescent="0.25">
      <c r="A62" t="s">
        <v>63</v>
      </c>
      <c r="B62" t="s">
        <v>62</v>
      </c>
      <c r="C62" t="s">
        <v>80</v>
      </c>
      <c r="D62" t="s">
        <v>124</v>
      </c>
      <c r="E62">
        <v>15</v>
      </c>
      <c r="F62">
        <v>23</v>
      </c>
      <c r="G62">
        <v>22</v>
      </c>
      <c r="H62">
        <v>36</v>
      </c>
      <c r="I62">
        <v>9</v>
      </c>
      <c r="J62">
        <v>14</v>
      </c>
      <c r="K62">
        <v>23</v>
      </c>
      <c r="L62">
        <v>15</v>
      </c>
      <c r="M62">
        <v>14</v>
      </c>
      <c r="N62">
        <v>10</v>
      </c>
      <c r="O62">
        <v>18</v>
      </c>
      <c r="P62">
        <v>17</v>
      </c>
      <c r="Q62">
        <f t="shared" ref="Q62:Q70" si="27">SUM(E62:P62)</f>
        <v>216</v>
      </c>
      <c r="R62" s="13"/>
    </row>
    <row r="63" spans="1:18" x14ac:dyDescent="0.25">
      <c r="A63" t="s">
        <v>63</v>
      </c>
      <c r="B63" t="s">
        <v>62</v>
      </c>
      <c r="C63" t="s">
        <v>80</v>
      </c>
      <c r="D63" t="s">
        <v>126</v>
      </c>
      <c r="E63">
        <v>39</v>
      </c>
      <c r="F63">
        <v>28</v>
      </c>
      <c r="G63">
        <v>22</v>
      </c>
      <c r="H63">
        <v>29</v>
      </c>
      <c r="I63">
        <v>12</v>
      </c>
      <c r="J63">
        <v>17</v>
      </c>
      <c r="K63">
        <v>21</v>
      </c>
      <c r="L63">
        <v>13</v>
      </c>
      <c r="M63">
        <v>16</v>
      </c>
      <c r="N63">
        <v>27</v>
      </c>
      <c r="O63">
        <v>16</v>
      </c>
      <c r="P63">
        <v>10</v>
      </c>
      <c r="Q63">
        <f t="shared" si="27"/>
        <v>250</v>
      </c>
      <c r="R63" s="13"/>
    </row>
    <row r="64" spans="1:18" x14ac:dyDescent="0.25">
      <c r="A64" t="s">
        <v>63</v>
      </c>
      <c r="B64" t="s">
        <v>62</v>
      </c>
      <c r="C64" t="s">
        <v>80</v>
      </c>
      <c r="D64" t="s">
        <v>84</v>
      </c>
      <c r="E64">
        <v>28</v>
      </c>
      <c r="F64">
        <v>22</v>
      </c>
      <c r="G64">
        <v>20</v>
      </c>
      <c r="H64">
        <v>29</v>
      </c>
      <c r="I64">
        <v>9</v>
      </c>
      <c r="J64">
        <v>15</v>
      </c>
      <c r="K64">
        <v>20</v>
      </c>
      <c r="L64">
        <v>15</v>
      </c>
      <c r="M64">
        <v>11</v>
      </c>
      <c r="N64">
        <v>28</v>
      </c>
      <c r="O64">
        <v>13</v>
      </c>
      <c r="P64">
        <v>22</v>
      </c>
      <c r="Q64">
        <f t="shared" si="27"/>
        <v>232</v>
      </c>
      <c r="R64" s="13"/>
    </row>
    <row r="65" spans="1:18" x14ac:dyDescent="0.25">
      <c r="A65" t="s">
        <v>63</v>
      </c>
      <c r="B65" t="s">
        <v>62</v>
      </c>
      <c r="C65" t="s">
        <v>80</v>
      </c>
      <c r="D65" t="s">
        <v>122</v>
      </c>
      <c r="E65">
        <v>21</v>
      </c>
      <c r="F65">
        <v>33</v>
      </c>
      <c r="G65">
        <v>20</v>
      </c>
      <c r="H65">
        <v>23</v>
      </c>
      <c r="I65">
        <v>11</v>
      </c>
      <c r="J65">
        <v>9</v>
      </c>
      <c r="K65">
        <v>16</v>
      </c>
      <c r="L65">
        <v>13</v>
      </c>
      <c r="M65">
        <v>23</v>
      </c>
      <c r="N65">
        <v>17</v>
      </c>
      <c r="O65">
        <v>23</v>
      </c>
      <c r="P65">
        <v>16</v>
      </c>
      <c r="Q65">
        <f t="shared" si="27"/>
        <v>225</v>
      </c>
      <c r="R65" s="13"/>
    </row>
    <row r="66" spans="1:18" x14ac:dyDescent="0.25">
      <c r="A66" t="s">
        <v>63</v>
      </c>
      <c r="B66" t="s">
        <v>62</v>
      </c>
      <c r="C66" t="s">
        <v>80</v>
      </c>
      <c r="D66" t="s">
        <v>85</v>
      </c>
      <c r="E66">
        <v>34</v>
      </c>
      <c r="F66">
        <v>29</v>
      </c>
      <c r="G66">
        <v>24</v>
      </c>
      <c r="H66">
        <v>20</v>
      </c>
      <c r="I66">
        <v>20</v>
      </c>
      <c r="J66">
        <v>26</v>
      </c>
      <c r="K66">
        <v>17</v>
      </c>
      <c r="L66">
        <v>25</v>
      </c>
      <c r="M66">
        <v>7</v>
      </c>
      <c r="N66">
        <v>8</v>
      </c>
      <c r="O66">
        <v>29</v>
      </c>
      <c r="P66">
        <v>15</v>
      </c>
      <c r="Q66">
        <f t="shared" si="27"/>
        <v>254</v>
      </c>
      <c r="R66" s="13"/>
    </row>
    <row r="67" spans="1:18" x14ac:dyDescent="0.25">
      <c r="A67" t="s">
        <v>63</v>
      </c>
      <c r="B67" t="s">
        <v>62</v>
      </c>
      <c r="C67" t="s">
        <v>80</v>
      </c>
      <c r="D67" t="s">
        <v>127</v>
      </c>
      <c r="E67">
        <v>24</v>
      </c>
      <c r="F67">
        <v>20</v>
      </c>
      <c r="G67">
        <v>24</v>
      </c>
      <c r="H67">
        <v>17</v>
      </c>
      <c r="I67">
        <v>14</v>
      </c>
      <c r="J67">
        <v>22</v>
      </c>
      <c r="K67">
        <v>10</v>
      </c>
      <c r="L67">
        <v>18</v>
      </c>
      <c r="M67">
        <v>13</v>
      </c>
      <c r="N67">
        <v>14</v>
      </c>
      <c r="O67">
        <v>18</v>
      </c>
      <c r="P67">
        <v>30</v>
      </c>
      <c r="Q67">
        <f t="shared" si="27"/>
        <v>224</v>
      </c>
      <c r="R67" s="13"/>
    </row>
    <row r="68" spans="1:18" x14ac:dyDescent="0.25">
      <c r="A68" t="s">
        <v>63</v>
      </c>
      <c r="B68" t="s">
        <v>62</v>
      </c>
      <c r="C68" t="s">
        <v>80</v>
      </c>
      <c r="D68" t="s">
        <v>121</v>
      </c>
      <c r="E68">
        <v>27</v>
      </c>
      <c r="F68">
        <v>23</v>
      </c>
      <c r="G68">
        <v>40</v>
      </c>
      <c r="H68">
        <v>21</v>
      </c>
      <c r="I68">
        <v>17</v>
      </c>
      <c r="J68">
        <v>9</v>
      </c>
      <c r="K68">
        <v>16</v>
      </c>
      <c r="L68">
        <v>18</v>
      </c>
      <c r="M68">
        <v>30</v>
      </c>
      <c r="N68">
        <v>27</v>
      </c>
      <c r="O68">
        <v>25</v>
      </c>
      <c r="P68">
        <v>10</v>
      </c>
      <c r="Q68">
        <f t="shared" si="27"/>
        <v>263</v>
      </c>
      <c r="R68" s="13"/>
    </row>
    <row r="69" spans="1:18" x14ac:dyDescent="0.25">
      <c r="A69" t="s">
        <v>63</v>
      </c>
      <c r="B69" t="s">
        <v>62</v>
      </c>
      <c r="C69" t="s">
        <v>80</v>
      </c>
      <c r="D69" t="s">
        <v>123</v>
      </c>
      <c r="E69">
        <v>29</v>
      </c>
      <c r="F69">
        <v>27</v>
      </c>
      <c r="G69">
        <v>21</v>
      </c>
      <c r="H69">
        <v>18</v>
      </c>
      <c r="I69">
        <v>14</v>
      </c>
      <c r="J69">
        <v>15</v>
      </c>
      <c r="K69">
        <v>19</v>
      </c>
      <c r="L69">
        <v>23</v>
      </c>
      <c r="M69">
        <v>21</v>
      </c>
      <c r="N69">
        <v>22</v>
      </c>
      <c r="O69">
        <v>18</v>
      </c>
      <c r="P69">
        <v>14</v>
      </c>
      <c r="Q69">
        <f t="shared" si="27"/>
        <v>241</v>
      </c>
      <c r="R69" s="13"/>
    </row>
    <row r="70" spans="1:18" x14ac:dyDescent="0.25">
      <c r="A70" t="s">
        <v>63</v>
      </c>
      <c r="B70" t="s">
        <v>62</v>
      </c>
      <c r="C70" t="s">
        <v>80</v>
      </c>
      <c r="D70" t="s">
        <v>125</v>
      </c>
      <c r="E70">
        <v>17</v>
      </c>
      <c r="F70">
        <v>19</v>
      </c>
      <c r="G70">
        <v>23</v>
      </c>
      <c r="H70">
        <v>19</v>
      </c>
      <c r="I70">
        <v>24</v>
      </c>
      <c r="J70">
        <v>10</v>
      </c>
      <c r="K70">
        <v>11</v>
      </c>
      <c r="L70">
        <v>26</v>
      </c>
      <c r="M70">
        <v>13</v>
      </c>
      <c r="N70">
        <v>14</v>
      </c>
      <c r="O70">
        <v>26</v>
      </c>
      <c r="P70">
        <v>15</v>
      </c>
      <c r="Q70">
        <f t="shared" si="27"/>
        <v>217</v>
      </c>
      <c r="R70" s="13"/>
    </row>
    <row r="71" spans="1:18" x14ac:dyDescent="0.25">
      <c r="R71" s="13"/>
    </row>
    <row r="72" spans="1:18" x14ac:dyDescent="0.25">
      <c r="A72" t="s">
        <v>58</v>
      </c>
      <c r="B72" t="s">
        <v>62</v>
      </c>
      <c r="C72" t="s">
        <v>79</v>
      </c>
      <c r="D72" t="s">
        <v>133</v>
      </c>
      <c r="E72">
        <v>9</v>
      </c>
      <c r="F72">
        <v>18</v>
      </c>
      <c r="G72">
        <v>8</v>
      </c>
      <c r="H72">
        <v>24</v>
      </c>
      <c r="I72">
        <v>8</v>
      </c>
      <c r="J72">
        <v>10</v>
      </c>
      <c r="K72">
        <v>8</v>
      </c>
      <c r="L72">
        <v>7</v>
      </c>
      <c r="M72">
        <v>9</v>
      </c>
      <c r="N72">
        <v>4</v>
      </c>
      <c r="O72">
        <v>7</v>
      </c>
      <c r="P72">
        <v>10</v>
      </c>
      <c r="Q72">
        <f>SUM(E72:P72)</f>
        <v>122</v>
      </c>
      <c r="R72" s="13"/>
    </row>
    <row r="73" spans="1:18" x14ac:dyDescent="0.25">
      <c r="A73" t="s">
        <v>58</v>
      </c>
      <c r="B73" t="s">
        <v>62</v>
      </c>
      <c r="C73" t="s">
        <v>79</v>
      </c>
      <c r="D73" t="s">
        <v>137</v>
      </c>
      <c r="E73">
        <v>12</v>
      </c>
      <c r="F73">
        <v>20</v>
      </c>
      <c r="G73">
        <v>14</v>
      </c>
      <c r="H73">
        <v>10</v>
      </c>
      <c r="I73">
        <v>9</v>
      </c>
      <c r="J73">
        <v>5</v>
      </c>
      <c r="K73">
        <v>8</v>
      </c>
      <c r="L73">
        <v>5</v>
      </c>
      <c r="M73">
        <v>7</v>
      </c>
      <c r="N73">
        <v>4</v>
      </c>
      <c r="O73">
        <v>8</v>
      </c>
      <c r="P73">
        <v>5</v>
      </c>
      <c r="Q73">
        <f t="shared" ref="Q73:Q81" si="28">SUM(E73:P73)</f>
        <v>107</v>
      </c>
      <c r="R73" s="13"/>
    </row>
    <row r="74" spans="1:18" x14ac:dyDescent="0.25">
      <c r="A74" t="s">
        <v>58</v>
      </c>
      <c r="B74" t="s">
        <v>62</v>
      </c>
      <c r="C74" t="s">
        <v>79</v>
      </c>
      <c r="D74" t="s">
        <v>134</v>
      </c>
      <c r="E74">
        <v>14</v>
      </c>
      <c r="F74">
        <v>6</v>
      </c>
      <c r="G74">
        <v>11</v>
      </c>
      <c r="H74">
        <v>13</v>
      </c>
      <c r="I74">
        <v>12</v>
      </c>
      <c r="J74">
        <v>6</v>
      </c>
      <c r="K74">
        <v>5</v>
      </c>
      <c r="L74">
        <v>5</v>
      </c>
      <c r="M74">
        <v>3</v>
      </c>
      <c r="N74">
        <v>5</v>
      </c>
      <c r="O74">
        <v>3</v>
      </c>
      <c r="P74">
        <v>5</v>
      </c>
      <c r="Q74">
        <f t="shared" si="28"/>
        <v>88</v>
      </c>
      <c r="R74" s="13"/>
    </row>
    <row r="75" spans="1:18" x14ac:dyDescent="0.25">
      <c r="A75" t="s">
        <v>58</v>
      </c>
      <c r="B75" t="s">
        <v>62</v>
      </c>
      <c r="C75" t="s">
        <v>79</v>
      </c>
      <c r="D75" t="s">
        <v>132</v>
      </c>
      <c r="E75">
        <v>14</v>
      </c>
      <c r="F75">
        <v>11</v>
      </c>
      <c r="G75">
        <v>22</v>
      </c>
      <c r="H75">
        <v>7</v>
      </c>
      <c r="I75">
        <v>6</v>
      </c>
      <c r="J75">
        <v>6</v>
      </c>
      <c r="K75">
        <v>4</v>
      </c>
      <c r="L75">
        <v>5</v>
      </c>
      <c r="M75">
        <v>5</v>
      </c>
      <c r="N75">
        <v>4</v>
      </c>
      <c r="O75">
        <v>5</v>
      </c>
      <c r="P75">
        <v>6</v>
      </c>
      <c r="Q75">
        <f t="shared" si="28"/>
        <v>95</v>
      </c>
      <c r="R75" s="13"/>
    </row>
    <row r="76" spans="1:18" x14ac:dyDescent="0.25">
      <c r="A76" t="s">
        <v>58</v>
      </c>
      <c r="B76" t="s">
        <v>62</v>
      </c>
      <c r="C76" t="s">
        <v>79</v>
      </c>
      <c r="D76" t="s">
        <v>136</v>
      </c>
      <c r="E76">
        <v>12</v>
      </c>
      <c r="F76">
        <v>12</v>
      </c>
      <c r="G76">
        <v>15</v>
      </c>
      <c r="H76">
        <v>10</v>
      </c>
      <c r="I76">
        <v>12</v>
      </c>
      <c r="J76">
        <v>4</v>
      </c>
      <c r="K76">
        <v>4</v>
      </c>
      <c r="L76">
        <v>3</v>
      </c>
      <c r="M76">
        <v>4</v>
      </c>
      <c r="N76">
        <v>4</v>
      </c>
      <c r="O76">
        <v>6</v>
      </c>
      <c r="P76">
        <v>8</v>
      </c>
      <c r="Q76">
        <f t="shared" si="28"/>
        <v>94</v>
      </c>
      <c r="R76" s="13"/>
    </row>
    <row r="77" spans="1:18" x14ac:dyDescent="0.25">
      <c r="A77" t="s">
        <v>58</v>
      </c>
      <c r="B77" t="s">
        <v>62</v>
      </c>
      <c r="C77" t="s">
        <v>79</v>
      </c>
      <c r="D77" t="s">
        <v>138</v>
      </c>
      <c r="E77">
        <v>9</v>
      </c>
      <c r="F77">
        <v>13</v>
      </c>
      <c r="G77">
        <v>20</v>
      </c>
      <c r="H77">
        <v>11</v>
      </c>
      <c r="I77">
        <v>9</v>
      </c>
      <c r="J77">
        <v>6</v>
      </c>
      <c r="K77">
        <v>7</v>
      </c>
      <c r="L77">
        <v>5</v>
      </c>
      <c r="M77">
        <v>8</v>
      </c>
      <c r="N77">
        <v>8</v>
      </c>
      <c r="O77">
        <v>6</v>
      </c>
      <c r="P77">
        <v>6</v>
      </c>
      <c r="Q77">
        <f t="shared" si="28"/>
        <v>108</v>
      </c>
      <c r="R77" s="13"/>
    </row>
    <row r="78" spans="1:18" x14ac:dyDescent="0.25">
      <c r="A78" t="s">
        <v>58</v>
      </c>
      <c r="B78" t="s">
        <v>62</v>
      </c>
      <c r="C78" t="s">
        <v>79</v>
      </c>
      <c r="D78" t="s">
        <v>131</v>
      </c>
      <c r="E78">
        <v>14</v>
      </c>
      <c r="F78">
        <v>13</v>
      </c>
      <c r="G78">
        <v>13</v>
      </c>
      <c r="H78">
        <v>7</v>
      </c>
      <c r="I78">
        <v>13</v>
      </c>
      <c r="J78">
        <v>6</v>
      </c>
      <c r="K78">
        <v>11</v>
      </c>
      <c r="L78">
        <v>4</v>
      </c>
      <c r="M78">
        <v>4</v>
      </c>
      <c r="N78">
        <v>8</v>
      </c>
      <c r="O78">
        <v>5</v>
      </c>
      <c r="P78">
        <v>5</v>
      </c>
      <c r="Q78">
        <f t="shared" si="28"/>
        <v>103</v>
      </c>
      <c r="R78" s="13"/>
    </row>
    <row r="79" spans="1:18" x14ac:dyDescent="0.25">
      <c r="A79" t="s">
        <v>58</v>
      </c>
      <c r="B79" t="s">
        <v>62</v>
      </c>
      <c r="C79" t="s">
        <v>79</v>
      </c>
      <c r="D79" t="s">
        <v>129</v>
      </c>
      <c r="E79">
        <v>12</v>
      </c>
      <c r="F79">
        <v>7</v>
      </c>
      <c r="G79">
        <v>22</v>
      </c>
      <c r="H79">
        <v>7</v>
      </c>
      <c r="I79">
        <v>14</v>
      </c>
      <c r="J79">
        <v>11</v>
      </c>
      <c r="K79">
        <v>9</v>
      </c>
      <c r="L79">
        <v>5</v>
      </c>
      <c r="M79">
        <v>8</v>
      </c>
      <c r="N79">
        <v>4</v>
      </c>
      <c r="O79">
        <v>6</v>
      </c>
      <c r="P79">
        <v>9</v>
      </c>
      <c r="Q79">
        <f t="shared" si="28"/>
        <v>114</v>
      </c>
      <c r="R79" s="13"/>
    </row>
    <row r="80" spans="1:18" x14ac:dyDescent="0.25">
      <c r="A80" t="s">
        <v>58</v>
      </c>
      <c r="B80" t="s">
        <v>62</v>
      </c>
      <c r="C80" t="s">
        <v>79</v>
      </c>
      <c r="D80" t="s">
        <v>135</v>
      </c>
      <c r="E80">
        <v>7</v>
      </c>
      <c r="F80">
        <v>9</v>
      </c>
      <c r="G80">
        <v>8</v>
      </c>
      <c r="H80">
        <v>6</v>
      </c>
      <c r="I80">
        <v>9</v>
      </c>
      <c r="J80">
        <v>5</v>
      </c>
      <c r="K80">
        <v>8</v>
      </c>
      <c r="L80">
        <v>6</v>
      </c>
      <c r="M80">
        <v>6</v>
      </c>
      <c r="N80">
        <v>5</v>
      </c>
      <c r="O80">
        <v>6</v>
      </c>
      <c r="P80">
        <v>4</v>
      </c>
      <c r="Q80">
        <f t="shared" si="28"/>
        <v>79</v>
      </c>
      <c r="R80" s="13"/>
    </row>
    <row r="81" spans="1:18" x14ac:dyDescent="0.25">
      <c r="A81" t="s">
        <v>58</v>
      </c>
      <c r="B81" t="s">
        <v>62</v>
      </c>
      <c r="C81" t="s">
        <v>79</v>
      </c>
      <c r="D81" t="s">
        <v>130</v>
      </c>
      <c r="E81">
        <v>8</v>
      </c>
      <c r="F81">
        <v>7</v>
      </c>
      <c r="G81">
        <v>12</v>
      </c>
      <c r="H81">
        <v>9</v>
      </c>
      <c r="I81">
        <v>6</v>
      </c>
      <c r="J81">
        <v>4</v>
      </c>
      <c r="K81">
        <v>10</v>
      </c>
      <c r="L81">
        <v>7</v>
      </c>
      <c r="M81">
        <v>7</v>
      </c>
      <c r="N81">
        <v>4</v>
      </c>
      <c r="O81">
        <v>6</v>
      </c>
      <c r="P81">
        <v>4</v>
      </c>
      <c r="Q81">
        <f t="shared" si="28"/>
        <v>84</v>
      </c>
      <c r="R81" s="13"/>
    </row>
    <row r="82" spans="1:18" x14ac:dyDescent="0.25">
      <c r="R82" s="13"/>
    </row>
    <row r="83" spans="1:18" x14ac:dyDescent="0.25">
      <c r="A83" t="s">
        <v>63</v>
      </c>
      <c r="B83" t="s">
        <v>62</v>
      </c>
      <c r="C83" t="s">
        <v>79</v>
      </c>
      <c r="D83" t="s">
        <v>133</v>
      </c>
      <c r="E83">
        <v>9</v>
      </c>
      <c r="F83">
        <v>14</v>
      </c>
      <c r="G83">
        <v>10</v>
      </c>
      <c r="H83">
        <v>10</v>
      </c>
      <c r="I83">
        <v>10</v>
      </c>
      <c r="J83">
        <v>8</v>
      </c>
      <c r="K83">
        <v>6</v>
      </c>
      <c r="L83">
        <v>5</v>
      </c>
      <c r="M83">
        <v>7</v>
      </c>
      <c r="N83">
        <v>8</v>
      </c>
      <c r="O83">
        <v>5</v>
      </c>
      <c r="P83">
        <v>5</v>
      </c>
      <c r="Q83">
        <f>SUM(E83:P83)</f>
        <v>97</v>
      </c>
      <c r="R83" s="13"/>
    </row>
    <row r="84" spans="1:18" x14ac:dyDescent="0.25">
      <c r="A84" t="s">
        <v>63</v>
      </c>
      <c r="B84" t="s">
        <v>62</v>
      </c>
      <c r="C84" t="s">
        <v>79</v>
      </c>
      <c r="D84" t="s">
        <v>137</v>
      </c>
      <c r="E84">
        <v>5</v>
      </c>
      <c r="F84">
        <v>11</v>
      </c>
      <c r="G84">
        <v>7</v>
      </c>
      <c r="H84">
        <v>14</v>
      </c>
      <c r="I84">
        <v>4</v>
      </c>
      <c r="J84">
        <v>6</v>
      </c>
      <c r="K84">
        <v>8</v>
      </c>
      <c r="L84">
        <v>4</v>
      </c>
      <c r="M84">
        <v>6</v>
      </c>
      <c r="N84">
        <v>3</v>
      </c>
      <c r="O84">
        <v>5</v>
      </c>
      <c r="P84">
        <v>6</v>
      </c>
      <c r="Q84">
        <f t="shared" ref="Q84:Q92" si="29">SUM(E84:P84)</f>
        <v>79</v>
      </c>
      <c r="R84" s="13"/>
    </row>
    <row r="85" spans="1:18" x14ac:dyDescent="0.25">
      <c r="A85" t="s">
        <v>63</v>
      </c>
      <c r="B85" t="s">
        <v>62</v>
      </c>
      <c r="C85" t="s">
        <v>79</v>
      </c>
      <c r="D85" t="s">
        <v>134</v>
      </c>
      <c r="E85">
        <v>12</v>
      </c>
      <c r="F85">
        <v>8</v>
      </c>
      <c r="G85">
        <v>10</v>
      </c>
      <c r="H85">
        <v>13</v>
      </c>
      <c r="I85">
        <v>4</v>
      </c>
      <c r="J85">
        <v>5</v>
      </c>
      <c r="K85">
        <v>10</v>
      </c>
      <c r="L85">
        <v>5</v>
      </c>
      <c r="M85">
        <v>8</v>
      </c>
      <c r="N85">
        <v>8</v>
      </c>
      <c r="O85">
        <v>6</v>
      </c>
      <c r="P85">
        <v>4</v>
      </c>
      <c r="Q85">
        <f t="shared" si="29"/>
        <v>93</v>
      </c>
      <c r="R85" s="13"/>
    </row>
    <row r="86" spans="1:18" x14ac:dyDescent="0.25">
      <c r="A86" t="s">
        <v>63</v>
      </c>
      <c r="B86" t="s">
        <v>62</v>
      </c>
      <c r="C86" t="s">
        <v>79</v>
      </c>
      <c r="D86" t="s">
        <v>132</v>
      </c>
      <c r="E86">
        <v>12</v>
      </c>
      <c r="F86">
        <v>10</v>
      </c>
      <c r="G86">
        <v>8</v>
      </c>
      <c r="H86">
        <v>13</v>
      </c>
      <c r="I86">
        <v>2</v>
      </c>
      <c r="J86">
        <v>6</v>
      </c>
      <c r="K86">
        <v>6</v>
      </c>
      <c r="L86">
        <v>6</v>
      </c>
      <c r="M86">
        <v>4</v>
      </c>
      <c r="N86">
        <v>9</v>
      </c>
      <c r="O86">
        <v>4</v>
      </c>
      <c r="P86">
        <v>9</v>
      </c>
      <c r="Q86">
        <f t="shared" si="29"/>
        <v>89</v>
      </c>
      <c r="R86" s="13"/>
    </row>
    <row r="87" spans="1:18" x14ac:dyDescent="0.25">
      <c r="A87" t="s">
        <v>63</v>
      </c>
      <c r="B87" t="s">
        <v>62</v>
      </c>
      <c r="C87" t="s">
        <v>79</v>
      </c>
      <c r="D87" t="s">
        <v>136</v>
      </c>
      <c r="E87">
        <v>10</v>
      </c>
      <c r="F87">
        <v>11</v>
      </c>
      <c r="G87">
        <v>8</v>
      </c>
      <c r="H87">
        <v>11</v>
      </c>
      <c r="I87">
        <v>3</v>
      </c>
      <c r="J87">
        <v>3</v>
      </c>
      <c r="K87">
        <v>7</v>
      </c>
      <c r="L87">
        <v>3</v>
      </c>
      <c r="M87">
        <v>7</v>
      </c>
      <c r="N87">
        <v>5</v>
      </c>
      <c r="O87">
        <v>9</v>
      </c>
      <c r="P87">
        <v>6</v>
      </c>
      <c r="Q87">
        <f t="shared" si="29"/>
        <v>83</v>
      </c>
      <c r="R87" s="13"/>
    </row>
    <row r="88" spans="1:18" x14ac:dyDescent="0.25">
      <c r="A88" t="s">
        <v>63</v>
      </c>
      <c r="B88" t="s">
        <v>62</v>
      </c>
      <c r="C88" t="s">
        <v>79</v>
      </c>
      <c r="D88" t="s">
        <v>138</v>
      </c>
      <c r="E88">
        <v>15</v>
      </c>
      <c r="F88">
        <v>8</v>
      </c>
      <c r="G88">
        <v>8</v>
      </c>
      <c r="H88">
        <v>9</v>
      </c>
      <c r="I88">
        <v>7</v>
      </c>
      <c r="J88">
        <v>11</v>
      </c>
      <c r="K88">
        <v>7</v>
      </c>
      <c r="L88">
        <v>8</v>
      </c>
      <c r="M88">
        <v>2</v>
      </c>
      <c r="N88">
        <v>3</v>
      </c>
      <c r="O88">
        <v>10</v>
      </c>
      <c r="P88">
        <v>6</v>
      </c>
      <c r="Q88">
        <f t="shared" si="29"/>
        <v>94</v>
      </c>
      <c r="R88" s="13"/>
    </row>
    <row r="89" spans="1:18" x14ac:dyDescent="0.25">
      <c r="A89" t="s">
        <v>63</v>
      </c>
      <c r="B89" t="s">
        <v>62</v>
      </c>
      <c r="C89" t="s">
        <v>79</v>
      </c>
      <c r="D89" t="s">
        <v>131</v>
      </c>
      <c r="E89">
        <v>9</v>
      </c>
      <c r="F89">
        <v>9</v>
      </c>
      <c r="G89">
        <v>11</v>
      </c>
      <c r="H89">
        <v>5</v>
      </c>
      <c r="I89">
        <v>6</v>
      </c>
      <c r="J89">
        <v>8</v>
      </c>
      <c r="K89">
        <v>4</v>
      </c>
      <c r="L89">
        <v>5</v>
      </c>
      <c r="M89">
        <v>5</v>
      </c>
      <c r="N89">
        <v>5</v>
      </c>
      <c r="O89">
        <v>7</v>
      </c>
      <c r="P89">
        <v>12</v>
      </c>
      <c r="Q89">
        <f t="shared" si="29"/>
        <v>86</v>
      </c>
      <c r="R89" s="13"/>
    </row>
    <row r="90" spans="1:18" x14ac:dyDescent="0.25">
      <c r="A90" t="s">
        <v>63</v>
      </c>
      <c r="B90" t="s">
        <v>62</v>
      </c>
      <c r="C90" t="s">
        <v>79</v>
      </c>
      <c r="D90" t="s">
        <v>129</v>
      </c>
      <c r="E90">
        <v>12</v>
      </c>
      <c r="F90">
        <v>7</v>
      </c>
      <c r="G90">
        <v>17</v>
      </c>
      <c r="H90">
        <v>7</v>
      </c>
      <c r="I90">
        <v>5</v>
      </c>
      <c r="J90">
        <v>3</v>
      </c>
      <c r="K90">
        <v>6</v>
      </c>
      <c r="L90">
        <v>6</v>
      </c>
      <c r="M90">
        <v>10</v>
      </c>
      <c r="N90">
        <v>9</v>
      </c>
      <c r="O90">
        <v>7</v>
      </c>
      <c r="P90">
        <v>3</v>
      </c>
      <c r="Q90">
        <f t="shared" si="29"/>
        <v>92</v>
      </c>
      <c r="R90" s="13"/>
    </row>
    <row r="91" spans="1:18" x14ac:dyDescent="0.25">
      <c r="A91" t="s">
        <v>63</v>
      </c>
      <c r="B91" t="s">
        <v>62</v>
      </c>
      <c r="C91" t="s">
        <v>79</v>
      </c>
      <c r="D91" t="s">
        <v>135</v>
      </c>
      <c r="E91">
        <v>9</v>
      </c>
      <c r="F91">
        <v>9</v>
      </c>
      <c r="G91">
        <v>9</v>
      </c>
      <c r="H91">
        <v>8</v>
      </c>
      <c r="I91">
        <v>4</v>
      </c>
      <c r="J91">
        <v>5</v>
      </c>
      <c r="K91">
        <v>6</v>
      </c>
      <c r="L91">
        <v>9</v>
      </c>
      <c r="M91">
        <v>8</v>
      </c>
      <c r="N91">
        <v>7</v>
      </c>
      <c r="O91">
        <v>5</v>
      </c>
      <c r="P91">
        <v>6</v>
      </c>
      <c r="Q91">
        <f t="shared" si="29"/>
        <v>85</v>
      </c>
      <c r="R91" s="13"/>
    </row>
    <row r="92" spans="1:18" x14ac:dyDescent="0.25">
      <c r="A92" t="s">
        <v>63</v>
      </c>
      <c r="B92" t="s">
        <v>62</v>
      </c>
      <c r="C92" t="s">
        <v>79</v>
      </c>
      <c r="D92" t="s">
        <v>130</v>
      </c>
      <c r="E92">
        <v>7</v>
      </c>
      <c r="F92">
        <v>7</v>
      </c>
      <c r="G92">
        <v>7</v>
      </c>
      <c r="H92">
        <v>6</v>
      </c>
      <c r="I92">
        <v>7</v>
      </c>
      <c r="J92">
        <v>4</v>
      </c>
      <c r="K92">
        <v>4</v>
      </c>
      <c r="L92">
        <v>10</v>
      </c>
      <c r="M92">
        <v>4</v>
      </c>
      <c r="N92">
        <v>6</v>
      </c>
      <c r="O92">
        <v>13</v>
      </c>
      <c r="P92">
        <v>6</v>
      </c>
      <c r="Q92">
        <f t="shared" si="29"/>
        <v>81</v>
      </c>
      <c r="R92" s="13"/>
    </row>
    <row r="95" spans="1:18" x14ac:dyDescent="0.25">
      <c r="D95" s="6" t="s">
        <v>1</v>
      </c>
      <c r="E95">
        <v>1</v>
      </c>
      <c r="F95">
        <v>2</v>
      </c>
      <c r="G95">
        <v>3</v>
      </c>
      <c r="H95">
        <v>4</v>
      </c>
      <c r="I95">
        <v>5</v>
      </c>
      <c r="J95">
        <v>6</v>
      </c>
      <c r="K95">
        <v>7</v>
      </c>
      <c r="L95">
        <v>8</v>
      </c>
      <c r="M95">
        <v>9</v>
      </c>
      <c r="N95">
        <v>10</v>
      </c>
      <c r="O95">
        <v>11</v>
      </c>
      <c r="P95">
        <v>12</v>
      </c>
    </row>
    <row r="96" spans="1:18" x14ac:dyDescent="0.25">
      <c r="A96" s="20" t="s">
        <v>41</v>
      </c>
      <c r="B96" s="20" t="s">
        <v>54</v>
      </c>
      <c r="C96" s="20" t="s">
        <v>55</v>
      </c>
      <c r="D96" s="11" t="s">
        <v>128</v>
      </c>
      <c r="E96" s="10" t="s">
        <v>42</v>
      </c>
      <c r="F96" s="10" t="s">
        <v>43</v>
      </c>
      <c r="G96" s="10" t="s">
        <v>44</v>
      </c>
      <c r="H96" s="10" t="s">
        <v>45</v>
      </c>
      <c r="I96" s="10" t="s">
        <v>46</v>
      </c>
      <c r="J96" s="10" t="s">
        <v>47</v>
      </c>
      <c r="K96" s="10" t="s">
        <v>48</v>
      </c>
      <c r="L96" s="10" t="s">
        <v>49</v>
      </c>
      <c r="M96" s="10" t="s">
        <v>50</v>
      </c>
      <c r="N96" s="10" t="s">
        <v>51</v>
      </c>
      <c r="O96" s="10" t="s">
        <v>6</v>
      </c>
      <c r="P96" s="10" t="s">
        <v>52</v>
      </c>
      <c r="Q96" s="10" t="s">
        <v>15</v>
      </c>
      <c r="R96" s="10" t="s">
        <v>40</v>
      </c>
    </row>
    <row r="97" spans="1:31" x14ac:dyDescent="0.25">
      <c r="A97" s="5" t="s">
        <v>20</v>
      </c>
      <c r="B97" s="5" t="s">
        <v>1</v>
      </c>
      <c r="C97" t="s">
        <v>103</v>
      </c>
      <c r="D97" t="s">
        <v>120</v>
      </c>
      <c r="E97" s="2">
        <v>0.8</v>
      </c>
      <c r="F97" s="2">
        <v>0.82000000000000006</v>
      </c>
      <c r="G97" s="2">
        <v>0.73</v>
      </c>
      <c r="H97" s="2">
        <v>0.73</v>
      </c>
      <c r="I97" s="2">
        <v>0.8600000000000001</v>
      </c>
      <c r="J97" s="2">
        <v>0.78</v>
      </c>
      <c r="K97" s="2">
        <v>0.87</v>
      </c>
      <c r="L97" s="2">
        <v>0.94000000000000006</v>
      </c>
      <c r="M97" s="2">
        <v>0.8899999999999999</v>
      </c>
      <c r="N97" s="2">
        <v>0.89</v>
      </c>
      <c r="O97" s="2">
        <v>0.94</v>
      </c>
      <c r="P97" s="2">
        <v>0.92999999999999994</v>
      </c>
      <c r="T97" s="7"/>
      <c r="U97" s="7"/>
      <c r="V97" s="7"/>
      <c r="W97" s="7"/>
      <c r="X97" s="7"/>
      <c r="Y97" s="7"/>
      <c r="Z97" s="7"/>
      <c r="AA97" s="7"/>
      <c r="AB97" s="7"/>
      <c r="AC97" s="7"/>
      <c r="AD97" s="7"/>
      <c r="AE97" s="7"/>
    </row>
    <row r="98" spans="1:31" x14ac:dyDescent="0.25">
      <c r="A98" s="5" t="s">
        <v>20</v>
      </c>
      <c r="B98" s="5" t="s">
        <v>1</v>
      </c>
      <c r="C98" t="s">
        <v>103</v>
      </c>
      <c r="D98" t="s">
        <v>115</v>
      </c>
      <c r="E98" s="2">
        <v>0.82</v>
      </c>
      <c r="F98" s="2">
        <v>0.83000000000000007</v>
      </c>
      <c r="G98" s="2">
        <v>0.84000000000000008</v>
      </c>
      <c r="H98" s="2">
        <v>0.88</v>
      </c>
      <c r="I98" s="2">
        <v>0.75</v>
      </c>
      <c r="J98" s="2">
        <v>0.88</v>
      </c>
      <c r="K98" s="2">
        <v>0.84000000000000008</v>
      </c>
      <c r="L98" s="2">
        <v>0.94</v>
      </c>
      <c r="M98" s="2">
        <v>0.77</v>
      </c>
      <c r="N98" s="2">
        <v>0.87</v>
      </c>
      <c r="O98" s="2">
        <v>0.89</v>
      </c>
      <c r="P98" s="2">
        <v>0.94</v>
      </c>
      <c r="T98" s="7"/>
      <c r="U98" s="7"/>
      <c r="V98" s="7"/>
      <c r="W98" s="7"/>
      <c r="X98" s="7"/>
      <c r="Y98" s="7"/>
      <c r="Z98" s="7"/>
      <c r="AA98" s="7"/>
      <c r="AB98" s="7"/>
      <c r="AC98" s="7"/>
      <c r="AD98" s="7"/>
      <c r="AE98" s="7"/>
    </row>
    <row r="99" spans="1:31" x14ac:dyDescent="0.25">
      <c r="A99" s="5" t="s">
        <v>20</v>
      </c>
      <c r="B99" s="5" t="s">
        <v>1</v>
      </c>
      <c r="C99" t="s">
        <v>103</v>
      </c>
      <c r="D99" t="s">
        <v>82</v>
      </c>
      <c r="E99" s="2">
        <v>0.83000000000000007</v>
      </c>
      <c r="F99" s="2">
        <v>0.85000000000000009</v>
      </c>
      <c r="G99" s="2">
        <v>0.78</v>
      </c>
      <c r="H99" s="2">
        <v>0.7</v>
      </c>
      <c r="I99" s="2">
        <v>0.66999999999999993</v>
      </c>
      <c r="J99" s="2">
        <v>0.76</v>
      </c>
      <c r="K99" s="2">
        <v>0.84000000000000008</v>
      </c>
      <c r="L99" s="2">
        <v>0.76</v>
      </c>
      <c r="M99" s="2">
        <v>0.73000000000000009</v>
      </c>
      <c r="N99" s="2">
        <v>0.77</v>
      </c>
      <c r="O99" s="2">
        <v>0.84000000000000008</v>
      </c>
      <c r="P99" s="2">
        <v>0.64</v>
      </c>
      <c r="T99" s="7"/>
      <c r="U99" s="7"/>
      <c r="V99" s="7"/>
      <c r="W99" s="7"/>
      <c r="X99" s="7"/>
      <c r="Y99" s="7"/>
      <c r="Z99" s="7"/>
      <c r="AA99" s="7"/>
      <c r="AB99" s="7"/>
      <c r="AC99" s="7"/>
      <c r="AD99" s="7"/>
      <c r="AE99" s="7"/>
    </row>
    <row r="100" spans="1:31" x14ac:dyDescent="0.25">
      <c r="A100" s="5" t="s">
        <v>20</v>
      </c>
      <c r="B100" s="5" t="s">
        <v>1</v>
      </c>
      <c r="C100" t="s">
        <v>103</v>
      </c>
      <c r="D100" t="s">
        <v>116</v>
      </c>
      <c r="E100" s="2">
        <v>0.82000000000000006</v>
      </c>
      <c r="F100" s="2">
        <v>0.89</v>
      </c>
      <c r="G100" s="2">
        <v>0.76</v>
      </c>
      <c r="H100" s="2">
        <v>0.67</v>
      </c>
      <c r="I100" s="2">
        <v>0.67</v>
      </c>
      <c r="J100" s="2">
        <v>0.78</v>
      </c>
      <c r="K100" s="2">
        <v>0.91999999999999993</v>
      </c>
      <c r="L100" s="2">
        <v>0.85000000000000009</v>
      </c>
      <c r="M100" s="2">
        <v>0.98000000000000009</v>
      </c>
      <c r="N100" s="2">
        <v>0.96</v>
      </c>
      <c r="O100" s="2">
        <v>0.91</v>
      </c>
      <c r="P100" s="2">
        <v>0.99</v>
      </c>
      <c r="T100" s="7"/>
      <c r="U100" s="7"/>
      <c r="V100" s="7"/>
      <c r="W100" s="7"/>
      <c r="X100" s="7"/>
      <c r="Y100" s="7"/>
      <c r="Z100" s="7"/>
      <c r="AA100" s="7"/>
      <c r="AB100" s="7"/>
      <c r="AC100" s="7"/>
      <c r="AD100" s="7"/>
      <c r="AE100" s="7"/>
    </row>
    <row r="101" spans="1:31" x14ac:dyDescent="0.25">
      <c r="A101" s="5" t="s">
        <v>20</v>
      </c>
      <c r="B101" s="5" t="s">
        <v>1</v>
      </c>
      <c r="C101" t="s">
        <v>103</v>
      </c>
      <c r="D101" t="s">
        <v>114</v>
      </c>
      <c r="E101" s="2">
        <v>0.77</v>
      </c>
      <c r="F101" s="2">
        <v>0.89999999999999991</v>
      </c>
      <c r="G101" s="2">
        <v>0.78</v>
      </c>
      <c r="H101" s="2">
        <v>0.99</v>
      </c>
      <c r="I101" s="2">
        <v>0.95</v>
      </c>
      <c r="J101" s="2">
        <v>0.92</v>
      </c>
      <c r="K101" s="2">
        <v>0.83000000000000007</v>
      </c>
      <c r="L101" s="2">
        <v>0.75</v>
      </c>
      <c r="M101" s="2">
        <v>0.9</v>
      </c>
      <c r="N101" s="2">
        <v>0.8</v>
      </c>
      <c r="O101" s="2">
        <v>0.92999999999999994</v>
      </c>
      <c r="P101" s="2">
        <v>0.91</v>
      </c>
      <c r="T101" s="7"/>
      <c r="U101" s="7"/>
      <c r="V101" s="7"/>
      <c r="W101" s="7"/>
      <c r="X101" s="7"/>
      <c r="Y101" s="7"/>
      <c r="Z101" s="7"/>
      <c r="AA101" s="7"/>
      <c r="AB101" s="7"/>
      <c r="AC101" s="7"/>
      <c r="AD101" s="7"/>
      <c r="AE101" s="7"/>
    </row>
    <row r="102" spans="1:31" x14ac:dyDescent="0.25">
      <c r="A102" s="5" t="s">
        <v>20</v>
      </c>
      <c r="B102" s="5" t="s">
        <v>1</v>
      </c>
      <c r="C102" t="s">
        <v>103</v>
      </c>
      <c r="D102" t="s">
        <v>118</v>
      </c>
      <c r="E102" s="2">
        <v>0.82</v>
      </c>
      <c r="F102" s="2">
        <v>0.85</v>
      </c>
      <c r="G102" s="2">
        <v>0.84</v>
      </c>
      <c r="H102" s="2">
        <v>0.68</v>
      </c>
      <c r="I102" s="2">
        <v>0.82</v>
      </c>
      <c r="J102" s="2">
        <v>0.84</v>
      </c>
      <c r="K102" s="2">
        <v>0.83</v>
      </c>
      <c r="L102" s="2">
        <v>0.88</v>
      </c>
      <c r="M102" s="2">
        <v>0.85</v>
      </c>
      <c r="N102" s="2">
        <v>0.81</v>
      </c>
      <c r="O102" s="2">
        <v>0.66</v>
      </c>
      <c r="P102" s="2">
        <v>0.73</v>
      </c>
      <c r="T102" s="7"/>
      <c r="U102" s="7"/>
      <c r="V102" s="7"/>
      <c r="W102" s="7"/>
      <c r="X102" s="7"/>
      <c r="Y102" s="7"/>
      <c r="Z102" s="7"/>
      <c r="AA102" s="7"/>
      <c r="AB102" s="7"/>
      <c r="AC102" s="7"/>
      <c r="AD102" s="7"/>
      <c r="AE102" s="7"/>
    </row>
    <row r="103" spans="1:31" x14ac:dyDescent="0.25">
      <c r="A103" s="5" t="s">
        <v>20</v>
      </c>
      <c r="B103" s="5" t="s">
        <v>1</v>
      </c>
      <c r="C103" t="s">
        <v>103</v>
      </c>
      <c r="D103" t="s">
        <v>113</v>
      </c>
      <c r="E103" s="2">
        <v>0.69</v>
      </c>
      <c r="F103" s="2">
        <v>0.85</v>
      </c>
      <c r="G103" s="2">
        <v>0.67</v>
      </c>
      <c r="H103" s="2">
        <v>0.81</v>
      </c>
      <c r="I103" s="2">
        <v>0.82</v>
      </c>
      <c r="J103" s="2">
        <v>0.9</v>
      </c>
      <c r="K103" s="2">
        <v>0.85</v>
      </c>
      <c r="L103" s="2">
        <v>0.77</v>
      </c>
      <c r="M103" s="2">
        <v>0.71</v>
      </c>
      <c r="N103" s="2">
        <v>0.65</v>
      </c>
      <c r="O103" s="2">
        <v>0.68</v>
      </c>
      <c r="P103" s="2">
        <v>0.73</v>
      </c>
      <c r="T103" s="7"/>
      <c r="U103" s="7"/>
      <c r="V103" s="7"/>
      <c r="W103" s="7"/>
      <c r="X103" s="7"/>
      <c r="Y103" s="7"/>
      <c r="Z103" s="7"/>
      <c r="AA103" s="7"/>
      <c r="AB103" s="7"/>
      <c r="AC103" s="7"/>
      <c r="AD103" s="7"/>
      <c r="AE103" s="7"/>
    </row>
    <row r="104" spans="1:31" x14ac:dyDescent="0.25">
      <c r="A104" s="5" t="s">
        <v>20</v>
      </c>
      <c r="B104" s="5" t="s">
        <v>1</v>
      </c>
      <c r="C104" t="s">
        <v>103</v>
      </c>
      <c r="D104" t="s">
        <v>119</v>
      </c>
      <c r="E104" s="2">
        <v>0.76</v>
      </c>
      <c r="F104" s="2">
        <v>0.68</v>
      </c>
      <c r="G104" s="2">
        <v>0.72</v>
      </c>
      <c r="H104" s="2">
        <v>0.84</v>
      </c>
      <c r="I104" s="2">
        <v>0.9</v>
      </c>
      <c r="J104" s="2">
        <v>0.7</v>
      </c>
      <c r="K104" s="2">
        <v>0.82</v>
      </c>
      <c r="L104" s="2">
        <v>0.78</v>
      </c>
      <c r="M104" s="2">
        <v>0.65</v>
      </c>
      <c r="N104" s="2">
        <v>0.71</v>
      </c>
      <c r="O104" s="2">
        <v>0.89</v>
      </c>
      <c r="P104" s="2">
        <v>0.83</v>
      </c>
      <c r="T104" s="7"/>
      <c r="U104" s="7"/>
      <c r="V104" s="7"/>
      <c r="W104" s="7"/>
      <c r="X104" s="7"/>
      <c r="Y104" s="7"/>
      <c r="Z104" s="7"/>
      <c r="AA104" s="7"/>
      <c r="AB104" s="7"/>
      <c r="AC104" s="7"/>
      <c r="AD104" s="7"/>
      <c r="AE104" s="7"/>
    </row>
    <row r="105" spans="1:31" x14ac:dyDescent="0.25">
      <c r="A105" s="5" t="s">
        <v>20</v>
      </c>
      <c r="B105" s="5" t="s">
        <v>1</v>
      </c>
      <c r="C105" t="s">
        <v>103</v>
      </c>
      <c r="D105" t="s">
        <v>81</v>
      </c>
      <c r="E105" s="2">
        <v>0.7</v>
      </c>
      <c r="F105" s="2">
        <v>0.84</v>
      </c>
      <c r="G105" s="2">
        <v>0.77</v>
      </c>
      <c r="H105" s="2">
        <v>0.84</v>
      </c>
      <c r="I105" s="2">
        <v>0.74</v>
      </c>
      <c r="J105" s="2">
        <v>0.81</v>
      </c>
      <c r="K105" s="2">
        <v>0.88</v>
      </c>
      <c r="L105" s="2">
        <v>0.88</v>
      </c>
      <c r="M105" s="2">
        <v>0.69</v>
      </c>
      <c r="N105" s="2">
        <v>0.89</v>
      </c>
      <c r="O105" s="2">
        <v>0.85</v>
      </c>
      <c r="P105" s="2">
        <v>0.85</v>
      </c>
      <c r="T105" s="7"/>
      <c r="U105" s="7"/>
      <c r="V105" s="7"/>
      <c r="W105" s="7"/>
      <c r="X105" s="7"/>
      <c r="Y105" s="7"/>
      <c r="Z105" s="7"/>
      <c r="AA105" s="7"/>
      <c r="AB105" s="7"/>
      <c r="AC105" s="7"/>
      <c r="AD105" s="7"/>
      <c r="AE105" s="7"/>
    </row>
    <row r="106" spans="1:31" x14ac:dyDescent="0.25">
      <c r="A106" s="5" t="s">
        <v>20</v>
      </c>
      <c r="B106" s="5" t="s">
        <v>1</v>
      </c>
      <c r="C106" t="s">
        <v>103</v>
      </c>
      <c r="D106" t="s">
        <v>117</v>
      </c>
      <c r="E106" s="2">
        <v>0.84</v>
      </c>
      <c r="F106" s="2">
        <v>0.9</v>
      </c>
      <c r="G106" s="2">
        <v>0.72</v>
      </c>
      <c r="H106" s="2">
        <v>0.8</v>
      </c>
      <c r="I106" s="2">
        <v>0.86</v>
      </c>
      <c r="J106" s="2">
        <v>0.66</v>
      </c>
      <c r="K106" s="2">
        <v>0.7</v>
      </c>
      <c r="L106" s="2">
        <v>0.84</v>
      </c>
      <c r="M106" s="2">
        <v>0.85</v>
      </c>
      <c r="N106" s="2">
        <v>0.86</v>
      </c>
      <c r="O106" s="2">
        <v>0.68</v>
      </c>
      <c r="P106" s="2">
        <v>0.69</v>
      </c>
      <c r="T106" s="7"/>
      <c r="U106" s="7"/>
      <c r="V106" s="7"/>
      <c r="W106" s="7"/>
      <c r="X106" s="7"/>
      <c r="Y106" s="7"/>
      <c r="Z106" s="7"/>
      <c r="AA106" s="7"/>
      <c r="AB106" s="7"/>
      <c r="AC106" s="7"/>
      <c r="AD106" s="7"/>
      <c r="AE106" s="7"/>
    </row>
    <row r="107" spans="1:31" x14ac:dyDescent="0.25">
      <c r="A107" s="5" t="s">
        <v>20</v>
      </c>
      <c r="B107" s="5" t="s">
        <v>1</v>
      </c>
      <c r="C107" t="s">
        <v>103</v>
      </c>
      <c r="D107" t="s">
        <v>15</v>
      </c>
      <c r="E107" s="2">
        <f>SUM(E97:E106)/10</f>
        <v>0.78500000000000003</v>
      </c>
      <c r="F107" s="2">
        <f t="shared" ref="F107" si="30">SUM(F97:F106)/10</f>
        <v>0.84099999999999986</v>
      </c>
      <c r="G107" s="2">
        <f t="shared" ref="G107" si="31">SUM(G97:G106)/10</f>
        <v>0.76100000000000001</v>
      </c>
      <c r="H107" s="2">
        <f t="shared" ref="H107" si="32">SUM(H97:H106)/10</f>
        <v>0.79399999999999982</v>
      </c>
      <c r="I107" s="2">
        <f t="shared" ref="I107" si="33">SUM(I97:I106)/10</f>
        <v>0.80400000000000005</v>
      </c>
      <c r="J107" s="2">
        <f t="shared" ref="J107" si="34">SUM(J97:J106)/10</f>
        <v>0.80300000000000016</v>
      </c>
      <c r="K107" s="2">
        <f t="shared" ref="K107" si="35">SUM(K97:K106)/10</f>
        <v>0.83799999999999986</v>
      </c>
      <c r="L107" s="2">
        <f t="shared" ref="L107" si="36">SUM(L97:L106)/10</f>
        <v>0.83900000000000008</v>
      </c>
      <c r="M107" s="2">
        <f t="shared" ref="M107" si="37">SUM(M97:M106)/10</f>
        <v>0.80199999999999994</v>
      </c>
      <c r="N107" s="2">
        <f t="shared" ref="N107" si="38">SUM(N97:N106)/10</f>
        <v>0.82099999999999995</v>
      </c>
      <c r="O107" s="2">
        <f t="shared" ref="O107" si="39">SUM(O97:O106)/10</f>
        <v>0.82699999999999996</v>
      </c>
      <c r="P107" s="2">
        <f t="shared" ref="P107" si="40">SUM(P97:P106)/10</f>
        <v>0.82400000000000007</v>
      </c>
      <c r="T107" s="7"/>
      <c r="U107" s="7"/>
      <c r="V107" s="7"/>
      <c r="W107" s="7"/>
      <c r="X107" s="7"/>
      <c r="Y107" s="7"/>
      <c r="Z107" s="7"/>
      <c r="AA107" s="7"/>
      <c r="AB107" s="7"/>
      <c r="AC107" s="7"/>
      <c r="AD107" s="7"/>
      <c r="AE107" s="7"/>
    </row>
    <row r="109" spans="1:31" x14ac:dyDescent="0.25">
      <c r="A109" s="5" t="s">
        <v>20</v>
      </c>
      <c r="B109" s="5" t="s">
        <v>1</v>
      </c>
      <c r="C109" t="s">
        <v>78</v>
      </c>
      <c r="D109" t="s">
        <v>105</v>
      </c>
      <c r="E109" s="4">
        <v>0.94</v>
      </c>
      <c r="F109" s="4">
        <v>0.76</v>
      </c>
      <c r="G109" s="4">
        <v>0.84</v>
      </c>
      <c r="H109" s="4">
        <v>0.65</v>
      </c>
      <c r="I109" s="4">
        <v>0.71</v>
      </c>
      <c r="J109" s="4">
        <v>0.67</v>
      </c>
      <c r="K109" s="4">
        <v>0.74</v>
      </c>
      <c r="L109" s="4">
        <v>0.77</v>
      </c>
      <c r="M109" s="4">
        <v>0.67</v>
      </c>
      <c r="N109" s="4">
        <v>0.7</v>
      </c>
      <c r="O109" s="4">
        <v>0.67</v>
      </c>
      <c r="P109" s="4">
        <v>0.71</v>
      </c>
    </row>
    <row r="110" spans="1:31" x14ac:dyDescent="0.25">
      <c r="A110" s="5" t="s">
        <v>20</v>
      </c>
      <c r="B110" s="5" t="s">
        <v>1</v>
      </c>
      <c r="C110" t="s">
        <v>78</v>
      </c>
      <c r="D110" t="s">
        <v>86</v>
      </c>
      <c r="E110" s="4">
        <v>0.68</v>
      </c>
      <c r="F110" s="4">
        <v>0.73</v>
      </c>
      <c r="G110" s="4">
        <v>0.71</v>
      </c>
      <c r="H110" s="4">
        <v>0.71</v>
      </c>
      <c r="I110" s="4">
        <v>0.7</v>
      </c>
      <c r="J110" s="4">
        <v>0.91</v>
      </c>
      <c r="K110" s="4">
        <v>0.66</v>
      </c>
      <c r="L110" s="4">
        <v>0.88</v>
      </c>
      <c r="M110" s="4">
        <v>0.72</v>
      </c>
      <c r="N110" s="4">
        <v>0.73</v>
      </c>
      <c r="O110" s="4">
        <v>0.65</v>
      </c>
      <c r="P110" s="4">
        <v>0.89</v>
      </c>
    </row>
    <row r="111" spans="1:31" x14ac:dyDescent="0.25">
      <c r="A111" s="5" t="s">
        <v>20</v>
      </c>
      <c r="B111" s="5" t="s">
        <v>1</v>
      </c>
      <c r="C111" t="s">
        <v>78</v>
      </c>
      <c r="D111" t="s">
        <v>87</v>
      </c>
      <c r="E111" s="4">
        <v>0.67</v>
      </c>
      <c r="F111" s="4">
        <v>0.72</v>
      </c>
      <c r="G111" s="4">
        <v>0.8</v>
      </c>
      <c r="H111" s="4">
        <v>0.79</v>
      </c>
      <c r="I111" s="4">
        <v>0.78</v>
      </c>
      <c r="J111" s="4">
        <v>0.85</v>
      </c>
      <c r="K111" s="4">
        <v>0.85</v>
      </c>
      <c r="L111" s="4">
        <v>0.73</v>
      </c>
      <c r="M111" s="4">
        <v>0.92</v>
      </c>
      <c r="N111" s="4">
        <v>0.77</v>
      </c>
      <c r="O111" s="4">
        <v>0.84</v>
      </c>
      <c r="P111" s="4">
        <v>0.67</v>
      </c>
    </row>
    <row r="112" spans="1:31" x14ac:dyDescent="0.25">
      <c r="A112" s="5" t="s">
        <v>20</v>
      </c>
      <c r="B112" s="5" t="s">
        <v>1</v>
      </c>
      <c r="C112" t="s">
        <v>78</v>
      </c>
      <c r="D112" t="s">
        <v>111</v>
      </c>
      <c r="E112" s="4">
        <v>0.93</v>
      </c>
      <c r="F112" s="4">
        <v>0.83</v>
      </c>
      <c r="G112" s="4">
        <v>0.94</v>
      </c>
      <c r="H112" s="4">
        <v>0.95</v>
      </c>
      <c r="I112" s="4">
        <v>0.92</v>
      </c>
      <c r="J112" s="4">
        <v>0.87</v>
      </c>
      <c r="K112" s="4">
        <v>0.93</v>
      </c>
      <c r="L112" s="4">
        <v>0.78</v>
      </c>
      <c r="M112" s="4">
        <v>0.95</v>
      </c>
      <c r="N112" s="4">
        <v>0.76</v>
      </c>
      <c r="O112" s="4">
        <v>0.84</v>
      </c>
      <c r="P112" s="4">
        <v>0.66</v>
      </c>
    </row>
    <row r="113" spans="1:16" x14ac:dyDescent="0.25">
      <c r="A113" s="5" t="s">
        <v>20</v>
      </c>
      <c r="B113" s="5" t="s">
        <v>1</v>
      </c>
      <c r="C113" t="s">
        <v>78</v>
      </c>
      <c r="D113" t="s">
        <v>108</v>
      </c>
      <c r="E113" s="4">
        <v>0.71</v>
      </c>
      <c r="F113" s="4">
        <v>0.71</v>
      </c>
      <c r="G113" s="4">
        <v>0.84</v>
      </c>
      <c r="H113" s="4">
        <v>0.72</v>
      </c>
      <c r="I113" s="4">
        <v>0.81</v>
      </c>
      <c r="J113" s="4">
        <v>0.8</v>
      </c>
      <c r="K113" s="4">
        <v>0.68</v>
      </c>
      <c r="L113" s="4">
        <v>0.79</v>
      </c>
      <c r="M113" s="4">
        <v>0.8</v>
      </c>
      <c r="N113" s="4">
        <v>0.78</v>
      </c>
      <c r="O113" s="4">
        <v>0.83</v>
      </c>
      <c r="P113" s="4">
        <v>0.89</v>
      </c>
    </row>
    <row r="114" spans="1:16" x14ac:dyDescent="0.25">
      <c r="A114" s="5" t="s">
        <v>20</v>
      </c>
      <c r="B114" s="5" t="s">
        <v>1</v>
      </c>
      <c r="C114" t="s">
        <v>78</v>
      </c>
      <c r="D114" t="s">
        <v>109</v>
      </c>
      <c r="E114" s="4">
        <v>0.84</v>
      </c>
      <c r="F114" s="4">
        <v>0.77</v>
      </c>
      <c r="G114" s="4">
        <v>0.76</v>
      </c>
      <c r="H114" s="4">
        <v>0.76</v>
      </c>
      <c r="I114" s="4">
        <v>0.78</v>
      </c>
      <c r="J114" s="4">
        <v>0.81</v>
      </c>
      <c r="K114" s="4">
        <v>0.65</v>
      </c>
      <c r="L114" s="4">
        <v>0.81</v>
      </c>
      <c r="M114" s="4">
        <v>0.94</v>
      </c>
      <c r="N114" s="4">
        <v>0.94</v>
      </c>
      <c r="O114" s="4">
        <v>0.76</v>
      </c>
      <c r="P114" s="4">
        <v>0.79</v>
      </c>
    </row>
    <row r="115" spans="1:16" x14ac:dyDescent="0.25">
      <c r="A115" s="5" t="s">
        <v>20</v>
      </c>
      <c r="B115" s="5" t="s">
        <v>1</v>
      </c>
      <c r="C115" t="s">
        <v>78</v>
      </c>
      <c r="D115" t="s">
        <v>112</v>
      </c>
      <c r="E115" s="4">
        <v>0.86</v>
      </c>
      <c r="F115" s="4">
        <v>0.87</v>
      </c>
      <c r="G115" s="4">
        <v>0.93</v>
      </c>
      <c r="H115" s="4">
        <v>0.67</v>
      </c>
      <c r="I115" s="4">
        <v>0.72</v>
      </c>
      <c r="J115" s="4">
        <v>0.73</v>
      </c>
      <c r="K115" s="4">
        <v>0.87</v>
      </c>
      <c r="L115" s="4">
        <v>0.67</v>
      </c>
      <c r="M115" s="4">
        <v>0.78</v>
      </c>
      <c r="N115" s="4">
        <v>0.8</v>
      </c>
      <c r="O115" s="4">
        <v>0.9</v>
      </c>
      <c r="P115" s="4">
        <v>0.67</v>
      </c>
    </row>
    <row r="116" spans="1:16" x14ac:dyDescent="0.25">
      <c r="A116" s="5" t="s">
        <v>20</v>
      </c>
      <c r="B116" s="5" t="s">
        <v>1</v>
      </c>
      <c r="C116" t="s">
        <v>78</v>
      </c>
      <c r="D116" t="s">
        <v>106</v>
      </c>
      <c r="E116" s="4">
        <v>0.83</v>
      </c>
      <c r="F116" s="4">
        <v>0.67</v>
      </c>
      <c r="G116" s="4">
        <v>0.67</v>
      </c>
      <c r="H116" s="4">
        <v>0.67</v>
      </c>
      <c r="I116" s="4">
        <v>0.87</v>
      </c>
      <c r="J116" s="4">
        <v>0.78</v>
      </c>
      <c r="K116" s="4">
        <v>0.83</v>
      </c>
      <c r="L116" s="4">
        <v>0.92</v>
      </c>
      <c r="M116" s="4">
        <v>0.93</v>
      </c>
      <c r="N116" s="4">
        <v>0.95</v>
      </c>
      <c r="O116" s="4">
        <v>0.85</v>
      </c>
      <c r="P116" s="4">
        <v>0.9</v>
      </c>
    </row>
    <row r="117" spans="1:16" x14ac:dyDescent="0.25">
      <c r="A117" s="5" t="s">
        <v>20</v>
      </c>
      <c r="B117" s="5" t="s">
        <v>1</v>
      </c>
      <c r="C117" t="s">
        <v>78</v>
      </c>
      <c r="D117" t="s">
        <v>110</v>
      </c>
      <c r="E117" s="4">
        <v>0.83</v>
      </c>
      <c r="F117" s="4">
        <v>0.86</v>
      </c>
      <c r="G117" s="4">
        <v>0.95</v>
      </c>
      <c r="H117" s="4">
        <v>0.67</v>
      </c>
      <c r="I117" s="4">
        <v>0.81</v>
      </c>
      <c r="J117" s="4">
        <v>0.67</v>
      </c>
      <c r="K117" s="4">
        <v>0.7</v>
      </c>
      <c r="L117" s="4">
        <v>0.93</v>
      </c>
      <c r="M117" s="4">
        <v>0.89</v>
      </c>
      <c r="N117" s="4">
        <v>0.86</v>
      </c>
      <c r="O117" s="4">
        <v>0.74</v>
      </c>
      <c r="P117" s="4">
        <v>0.93</v>
      </c>
    </row>
    <row r="118" spans="1:16" x14ac:dyDescent="0.25">
      <c r="A118" s="5" t="s">
        <v>20</v>
      </c>
      <c r="B118" s="5" t="s">
        <v>1</v>
      </c>
      <c r="C118" t="s">
        <v>78</v>
      </c>
      <c r="D118" t="s">
        <v>107</v>
      </c>
      <c r="E118" s="4">
        <v>0.76</v>
      </c>
      <c r="F118" s="4">
        <v>0.78</v>
      </c>
      <c r="G118" s="4">
        <v>0.65</v>
      </c>
      <c r="H118" s="4">
        <v>0.81</v>
      </c>
      <c r="I118" s="4">
        <v>0.94</v>
      </c>
      <c r="J118" s="4">
        <v>0.78</v>
      </c>
      <c r="K118" s="4">
        <v>0.69</v>
      </c>
      <c r="L118" s="4">
        <v>0.87</v>
      </c>
      <c r="M118" s="4">
        <v>0.69</v>
      </c>
      <c r="N118" s="4">
        <v>0.72</v>
      </c>
      <c r="O118" s="4">
        <v>0.85</v>
      </c>
      <c r="P118" s="4">
        <v>0.94</v>
      </c>
    </row>
    <row r="119" spans="1:16" x14ac:dyDescent="0.25">
      <c r="E119" s="4"/>
    </row>
    <row r="120" spans="1:16" x14ac:dyDescent="0.25">
      <c r="A120" s="5" t="s">
        <v>20</v>
      </c>
      <c r="B120" s="5" t="s">
        <v>1</v>
      </c>
      <c r="C120" t="s">
        <v>80</v>
      </c>
      <c r="D120" t="s">
        <v>83</v>
      </c>
      <c r="E120" s="4">
        <v>0.74</v>
      </c>
      <c r="F120" s="4">
        <v>0.81</v>
      </c>
      <c r="G120" s="4">
        <v>0.79</v>
      </c>
      <c r="H120" s="4">
        <v>0.8</v>
      </c>
      <c r="I120" s="4">
        <v>0.86</v>
      </c>
      <c r="J120" s="4">
        <v>0.74</v>
      </c>
      <c r="K120" s="4">
        <v>0.84</v>
      </c>
      <c r="L120" s="4">
        <v>0.9</v>
      </c>
      <c r="M120" s="4">
        <v>0.82</v>
      </c>
      <c r="N120" s="4">
        <v>0.82</v>
      </c>
      <c r="O120" s="4">
        <v>0.89</v>
      </c>
      <c r="P120" s="4">
        <v>0.85</v>
      </c>
    </row>
    <row r="121" spans="1:16" x14ac:dyDescent="0.25">
      <c r="A121" s="5" t="s">
        <v>20</v>
      </c>
      <c r="B121" s="5" t="s">
        <v>1</v>
      </c>
      <c r="C121" t="s">
        <v>80</v>
      </c>
      <c r="D121" t="s">
        <v>124</v>
      </c>
      <c r="E121" s="4">
        <v>0.86</v>
      </c>
      <c r="F121" s="4">
        <v>0.8</v>
      </c>
      <c r="G121" s="4">
        <v>0.82</v>
      </c>
      <c r="H121" s="4">
        <v>0.84</v>
      </c>
      <c r="I121" s="4">
        <v>0.77</v>
      </c>
      <c r="J121" s="4">
        <v>0.9</v>
      </c>
      <c r="K121" s="4">
        <v>0.79</v>
      </c>
      <c r="L121" s="4">
        <v>0.9</v>
      </c>
      <c r="M121" s="4">
        <v>0.82</v>
      </c>
      <c r="N121" s="4">
        <v>0.89</v>
      </c>
      <c r="O121" s="4">
        <v>0.89</v>
      </c>
      <c r="P121" s="4">
        <v>0.88</v>
      </c>
    </row>
    <row r="122" spans="1:16" x14ac:dyDescent="0.25">
      <c r="A122" s="5" t="s">
        <v>20</v>
      </c>
      <c r="B122" s="5" t="s">
        <v>1</v>
      </c>
      <c r="C122" t="s">
        <v>80</v>
      </c>
      <c r="D122" t="s">
        <v>126</v>
      </c>
      <c r="E122" s="4">
        <v>0.82</v>
      </c>
      <c r="F122" s="4">
        <v>0.76</v>
      </c>
      <c r="G122" s="4">
        <v>0.83</v>
      </c>
      <c r="H122" s="4">
        <v>0.83</v>
      </c>
      <c r="I122" s="4">
        <v>0.8</v>
      </c>
      <c r="J122" s="4">
        <v>0.82</v>
      </c>
      <c r="K122" s="4">
        <v>0.9</v>
      </c>
      <c r="L122" s="4">
        <v>0.87</v>
      </c>
      <c r="M122" s="4">
        <v>0.74</v>
      </c>
      <c r="N122" s="4">
        <v>0.81</v>
      </c>
      <c r="O122" s="4">
        <v>0.87</v>
      </c>
      <c r="P122" s="4">
        <v>0.79</v>
      </c>
    </row>
    <row r="123" spans="1:16" x14ac:dyDescent="0.25">
      <c r="A123" s="5" t="s">
        <v>20</v>
      </c>
      <c r="B123" s="5" t="s">
        <v>1</v>
      </c>
      <c r="C123" t="s">
        <v>80</v>
      </c>
      <c r="D123" t="s">
        <v>84</v>
      </c>
      <c r="E123" s="4">
        <v>0.74</v>
      </c>
      <c r="F123" s="4">
        <v>0.82</v>
      </c>
      <c r="G123" s="4">
        <v>0.85</v>
      </c>
      <c r="H123" s="4">
        <v>0.85</v>
      </c>
      <c r="I123" s="4">
        <v>0.78</v>
      </c>
      <c r="J123" s="4">
        <v>0.78</v>
      </c>
      <c r="K123" s="4">
        <v>0.8</v>
      </c>
      <c r="L123" s="4">
        <v>0.79</v>
      </c>
      <c r="M123" s="4">
        <v>0.8</v>
      </c>
      <c r="N123" s="4">
        <v>0.79</v>
      </c>
      <c r="O123" s="4">
        <v>0.89</v>
      </c>
      <c r="P123" s="4">
        <v>0.9</v>
      </c>
    </row>
    <row r="124" spans="1:16" x14ac:dyDescent="0.25">
      <c r="A124" s="5" t="s">
        <v>20</v>
      </c>
      <c r="B124" s="5" t="s">
        <v>1</v>
      </c>
      <c r="C124" t="s">
        <v>80</v>
      </c>
      <c r="D124" t="s">
        <v>122</v>
      </c>
      <c r="E124" s="4">
        <v>0.75</v>
      </c>
      <c r="F124" s="4">
        <v>0.8</v>
      </c>
      <c r="G124" s="4">
        <v>0.75</v>
      </c>
      <c r="H124" s="4">
        <v>0.79</v>
      </c>
      <c r="I124" s="4">
        <v>0.77</v>
      </c>
      <c r="J124" s="4">
        <v>0.87</v>
      </c>
      <c r="K124" s="4">
        <v>0.82</v>
      </c>
      <c r="L124" s="4">
        <v>0.85</v>
      </c>
      <c r="M124" s="4">
        <v>0.81</v>
      </c>
      <c r="N124" s="4">
        <v>0.74</v>
      </c>
      <c r="O124" s="4">
        <v>0.82</v>
      </c>
      <c r="P124" s="4">
        <v>0.89</v>
      </c>
    </row>
    <row r="125" spans="1:16" x14ac:dyDescent="0.25">
      <c r="A125" s="5" t="s">
        <v>20</v>
      </c>
      <c r="B125" s="5" t="s">
        <v>1</v>
      </c>
      <c r="C125" t="s">
        <v>80</v>
      </c>
      <c r="D125" t="s">
        <v>85</v>
      </c>
      <c r="E125" s="4">
        <v>0.77</v>
      </c>
      <c r="F125" s="4">
        <v>0.81</v>
      </c>
      <c r="G125" s="4">
        <v>0.76</v>
      </c>
      <c r="H125" s="4">
        <v>0.8</v>
      </c>
      <c r="I125" s="4">
        <v>0.82</v>
      </c>
      <c r="J125" s="4">
        <v>0.84</v>
      </c>
      <c r="K125" s="4">
        <v>0.77</v>
      </c>
      <c r="L125" s="4">
        <v>0.89</v>
      </c>
      <c r="M125" s="4">
        <v>0.78</v>
      </c>
      <c r="N125" s="4">
        <v>0.81</v>
      </c>
      <c r="O125" s="4">
        <v>0.8</v>
      </c>
      <c r="P125" s="4">
        <v>0.8</v>
      </c>
    </row>
    <row r="126" spans="1:16" x14ac:dyDescent="0.25">
      <c r="A126" s="5" t="s">
        <v>20</v>
      </c>
      <c r="B126" s="5" t="s">
        <v>1</v>
      </c>
      <c r="C126" t="s">
        <v>80</v>
      </c>
      <c r="D126" t="s">
        <v>127</v>
      </c>
      <c r="E126" s="4">
        <v>0.9</v>
      </c>
      <c r="F126" s="4">
        <v>0.86</v>
      </c>
      <c r="G126" s="4">
        <v>0.75</v>
      </c>
      <c r="H126" s="4">
        <v>0.89</v>
      </c>
      <c r="I126" s="4">
        <v>0.84</v>
      </c>
      <c r="J126" s="4">
        <v>0.78</v>
      </c>
      <c r="K126" s="4">
        <v>0.8</v>
      </c>
      <c r="L126" s="4">
        <v>0.85</v>
      </c>
      <c r="M126" s="4">
        <v>0.75</v>
      </c>
      <c r="N126" s="4">
        <v>0.83</v>
      </c>
      <c r="O126" s="4">
        <v>0.9</v>
      </c>
      <c r="P126" s="4">
        <v>0.84</v>
      </c>
    </row>
    <row r="127" spans="1:16" x14ac:dyDescent="0.25">
      <c r="A127" s="5" t="s">
        <v>20</v>
      </c>
      <c r="B127" s="5" t="s">
        <v>1</v>
      </c>
      <c r="C127" t="s">
        <v>80</v>
      </c>
      <c r="D127" t="s">
        <v>121</v>
      </c>
      <c r="E127" s="4">
        <v>0.87</v>
      </c>
      <c r="F127" s="4">
        <v>0.76</v>
      </c>
      <c r="G127" s="4">
        <v>0.74</v>
      </c>
      <c r="H127" s="4">
        <v>0.89</v>
      </c>
      <c r="I127" s="4">
        <v>0.83</v>
      </c>
      <c r="J127" s="4">
        <v>0.85</v>
      </c>
      <c r="K127" s="4">
        <v>0.75</v>
      </c>
      <c r="L127" s="4">
        <v>0.74</v>
      </c>
      <c r="M127" s="4">
        <v>0.83</v>
      </c>
      <c r="N127" s="4">
        <v>0.84</v>
      </c>
      <c r="O127" s="4">
        <v>0.84</v>
      </c>
      <c r="P127" s="4">
        <v>0.79</v>
      </c>
    </row>
    <row r="128" spans="1:16" x14ac:dyDescent="0.25">
      <c r="A128" s="5" t="s">
        <v>20</v>
      </c>
      <c r="B128" s="5" t="s">
        <v>1</v>
      </c>
      <c r="C128" t="s">
        <v>80</v>
      </c>
      <c r="D128" t="s">
        <v>123</v>
      </c>
      <c r="E128" s="4">
        <v>0.74</v>
      </c>
      <c r="F128" s="4">
        <v>0.75</v>
      </c>
      <c r="G128" s="4">
        <v>0.76</v>
      </c>
      <c r="H128" s="4">
        <v>0.75</v>
      </c>
      <c r="I128" s="4">
        <v>0.77</v>
      </c>
      <c r="J128" s="4">
        <v>0.74</v>
      </c>
      <c r="K128" s="4">
        <v>0.83</v>
      </c>
      <c r="L128" s="4">
        <v>0.79</v>
      </c>
      <c r="M128" s="4">
        <v>0.87</v>
      </c>
      <c r="N128" s="4">
        <v>0.86</v>
      </c>
      <c r="O128" s="4">
        <v>0.82</v>
      </c>
      <c r="P128" s="4">
        <v>0.84</v>
      </c>
    </row>
    <row r="129" spans="1:16" x14ac:dyDescent="0.25">
      <c r="A129" s="5" t="s">
        <v>20</v>
      </c>
      <c r="B129" s="5" t="s">
        <v>1</v>
      </c>
      <c r="C129" t="s">
        <v>80</v>
      </c>
      <c r="D129" t="s">
        <v>125</v>
      </c>
      <c r="E129" s="4">
        <v>0.89</v>
      </c>
      <c r="F129" s="4">
        <v>0.88</v>
      </c>
      <c r="G129" s="4">
        <v>0.9</v>
      </c>
      <c r="H129" s="4">
        <v>0.89</v>
      </c>
      <c r="I129" s="4">
        <v>0.74</v>
      </c>
      <c r="J129" s="4">
        <v>0.84</v>
      </c>
      <c r="K129" s="4">
        <v>0.78</v>
      </c>
      <c r="L129" s="4">
        <v>0.8</v>
      </c>
      <c r="M129" s="4">
        <v>0.76</v>
      </c>
      <c r="N129" s="4">
        <v>0.74</v>
      </c>
      <c r="O129" s="4">
        <v>0.8</v>
      </c>
      <c r="P129" s="4">
        <v>0.77</v>
      </c>
    </row>
    <row r="130" spans="1:16" x14ac:dyDescent="0.25">
      <c r="A130" s="5"/>
      <c r="B130" s="5"/>
      <c r="E130" s="4"/>
      <c r="F130" s="4"/>
      <c r="G130" s="4"/>
      <c r="H130" s="4"/>
      <c r="I130" s="4"/>
      <c r="J130" s="4"/>
      <c r="K130" s="4"/>
      <c r="L130" s="4"/>
      <c r="M130" s="4"/>
      <c r="N130" s="4"/>
      <c r="O130" s="4"/>
      <c r="P130" s="4"/>
    </row>
    <row r="131" spans="1:16" x14ac:dyDescent="0.25">
      <c r="E131" s="4"/>
      <c r="F131" s="4"/>
      <c r="G131" s="4"/>
      <c r="H131" s="4"/>
      <c r="I131" s="4"/>
      <c r="J131" s="4"/>
      <c r="K131" s="4"/>
      <c r="L131" s="4"/>
      <c r="M131" s="4"/>
      <c r="N131" s="4"/>
      <c r="O131" s="4"/>
      <c r="P131" s="4"/>
    </row>
    <row r="132" spans="1:16" x14ac:dyDescent="0.25">
      <c r="A132" s="5" t="s">
        <v>20</v>
      </c>
      <c r="B132" s="5" t="s">
        <v>1</v>
      </c>
      <c r="C132" t="s">
        <v>79</v>
      </c>
      <c r="D132" t="s">
        <v>133</v>
      </c>
      <c r="E132" s="4">
        <v>0.76</v>
      </c>
      <c r="F132" s="4">
        <v>0.89</v>
      </c>
      <c r="G132" s="4">
        <v>0.79</v>
      </c>
      <c r="H132" s="4">
        <v>0.86</v>
      </c>
      <c r="I132" s="4">
        <v>0.89</v>
      </c>
      <c r="J132" s="4">
        <v>0.74</v>
      </c>
      <c r="K132" s="4">
        <v>0.88</v>
      </c>
      <c r="L132" s="4">
        <v>0.84</v>
      </c>
      <c r="M132" s="4">
        <v>0.88</v>
      </c>
      <c r="N132" s="4">
        <v>0.75</v>
      </c>
      <c r="O132" s="4">
        <v>0.8</v>
      </c>
      <c r="P132" s="4">
        <v>0.79</v>
      </c>
    </row>
    <row r="133" spans="1:16" x14ac:dyDescent="0.25">
      <c r="A133" s="5" t="s">
        <v>20</v>
      </c>
      <c r="B133" s="5" t="s">
        <v>1</v>
      </c>
      <c r="C133" t="s">
        <v>79</v>
      </c>
      <c r="D133" t="s">
        <v>137</v>
      </c>
      <c r="E133" s="4">
        <v>0.77</v>
      </c>
      <c r="F133" s="4">
        <v>0.77</v>
      </c>
      <c r="G133" s="4">
        <v>0.76</v>
      </c>
      <c r="H133" s="4">
        <v>0.9</v>
      </c>
      <c r="I133" s="4">
        <v>0.89</v>
      </c>
      <c r="J133" s="4">
        <v>0.84</v>
      </c>
      <c r="K133" s="4">
        <v>0.79</v>
      </c>
      <c r="L133" s="4">
        <v>0.84</v>
      </c>
      <c r="M133" s="4">
        <v>0.88</v>
      </c>
      <c r="N133" s="4">
        <v>0.9</v>
      </c>
      <c r="O133" s="4">
        <v>0.9</v>
      </c>
      <c r="P133" s="4">
        <v>0.88</v>
      </c>
    </row>
    <row r="134" spans="1:16" x14ac:dyDescent="0.25">
      <c r="A134" s="5" t="s">
        <v>20</v>
      </c>
      <c r="B134" s="5" t="s">
        <v>1</v>
      </c>
      <c r="C134" t="s">
        <v>79</v>
      </c>
      <c r="D134" t="s">
        <v>134</v>
      </c>
      <c r="E134" s="4">
        <v>0.88</v>
      </c>
      <c r="F134" s="4">
        <v>0.83</v>
      </c>
      <c r="G134" s="4">
        <v>0.83</v>
      </c>
      <c r="H134" s="4">
        <v>0.76</v>
      </c>
      <c r="I134" s="4">
        <v>0.9</v>
      </c>
      <c r="J134" s="4">
        <v>0.8</v>
      </c>
      <c r="K134" s="4">
        <v>0.74</v>
      </c>
      <c r="L134" s="4">
        <v>0.78</v>
      </c>
      <c r="M134" s="4">
        <v>0.9</v>
      </c>
      <c r="N134" s="4">
        <v>0.89</v>
      </c>
      <c r="O134" s="4">
        <v>0.83</v>
      </c>
      <c r="P134" s="4">
        <v>0.82</v>
      </c>
    </row>
    <row r="135" spans="1:16" x14ac:dyDescent="0.25">
      <c r="A135" s="5" t="s">
        <v>20</v>
      </c>
      <c r="B135" s="5" t="s">
        <v>1</v>
      </c>
      <c r="C135" t="s">
        <v>79</v>
      </c>
      <c r="D135" t="s">
        <v>132</v>
      </c>
      <c r="E135" s="4">
        <v>0.84</v>
      </c>
      <c r="F135" s="4">
        <v>0.81</v>
      </c>
      <c r="G135" s="4">
        <v>0.86</v>
      </c>
      <c r="H135" s="4">
        <v>0.83</v>
      </c>
      <c r="I135" s="4">
        <v>0.85</v>
      </c>
      <c r="J135" s="4">
        <v>0.88</v>
      </c>
      <c r="K135" s="4">
        <v>0.86</v>
      </c>
      <c r="L135" s="4">
        <v>0.88</v>
      </c>
      <c r="M135" s="4">
        <v>0.74</v>
      </c>
      <c r="N135" s="4">
        <v>0.82</v>
      </c>
      <c r="O135" s="4">
        <v>0.9</v>
      </c>
      <c r="P135" s="4">
        <v>0.75</v>
      </c>
    </row>
    <row r="136" spans="1:16" x14ac:dyDescent="0.25">
      <c r="A136" s="5" t="s">
        <v>20</v>
      </c>
      <c r="B136" s="5" t="s">
        <v>1</v>
      </c>
      <c r="C136" t="s">
        <v>79</v>
      </c>
      <c r="D136" t="s">
        <v>136</v>
      </c>
      <c r="E136" s="4">
        <v>0.89</v>
      </c>
      <c r="F136" s="4">
        <v>0.75</v>
      </c>
      <c r="G136" s="4">
        <v>0.9</v>
      </c>
      <c r="H136" s="4">
        <v>0.86</v>
      </c>
      <c r="I136" s="4">
        <v>0.88</v>
      </c>
      <c r="J136" s="4">
        <v>0.9</v>
      </c>
      <c r="K136" s="4">
        <v>0.9</v>
      </c>
      <c r="L136" s="4">
        <v>0.9</v>
      </c>
      <c r="M136" s="4">
        <v>0.89</v>
      </c>
      <c r="N136" s="4">
        <v>0.77</v>
      </c>
      <c r="O136" s="4">
        <v>0.86</v>
      </c>
      <c r="P136" s="4">
        <v>0.89</v>
      </c>
    </row>
    <row r="137" spans="1:16" x14ac:dyDescent="0.25">
      <c r="A137" s="5" t="s">
        <v>20</v>
      </c>
      <c r="B137" s="5" t="s">
        <v>1</v>
      </c>
      <c r="C137" t="s">
        <v>79</v>
      </c>
      <c r="D137" t="s">
        <v>138</v>
      </c>
      <c r="E137" s="4">
        <v>0.78</v>
      </c>
      <c r="F137" s="4">
        <v>0.85</v>
      </c>
      <c r="G137" s="4">
        <v>0.78</v>
      </c>
      <c r="H137" s="4">
        <v>0.75</v>
      </c>
      <c r="I137" s="4">
        <v>0.89</v>
      </c>
      <c r="J137" s="4">
        <v>0.76</v>
      </c>
      <c r="K137" s="4">
        <v>0.89</v>
      </c>
      <c r="L137" s="4">
        <v>0.8</v>
      </c>
      <c r="M137" s="4">
        <v>0.83</v>
      </c>
      <c r="N137" s="4">
        <v>0.87</v>
      </c>
      <c r="O137" s="4">
        <v>0.74</v>
      </c>
      <c r="P137" s="4">
        <v>0.77</v>
      </c>
    </row>
    <row r="138" spans="1:16" x14ac:dyDescent="0.25">
      <c r="A138" s="5" t="s">
        <v>20</v>
      </c>
      <c r="B138" s="5" t="s">
        <v>1</v>
      </c>
      <c r="C138" t="s">
        <v>79</v>
      </c>
      <c r="D138" t="s">
        <v>131</v>
      </c>
      <c r="E138" s="4">
        <v>0.89</v>
      </c>
      <c r="F138" s="4">
        <v>0.83</v>
      </c>
      <c r="G138" s="4">
        <v>0.87</v>
      </c>
      <c r="H138" s="4">
        <v>0.8</v>
      </c>
      <c r="I138" s="4">
        <v>0.8</v>
      </c>
      <c r="J138" s="4">
        <v>0.82</v>
      </c>
      <c r="K138" s="4">
        <v>0.76</v>
      </c>
      <c r="L138" s="4">
        <v>0.82</v>
      </c>
      <c r="M138" s="4">
        <v>0.89</v>
      </c>
      <c r="N138" s="4">
        <v>0.83</v>
      </c>
      <c r="O138" s="4">
        <v>0.88</v>
      </c>
      <c r="P138" s="4">
        <v>0.78</v>
      </c>
    </row>
    <row r="139" spans="1:16" x14ac:dyDescent="0.25">
      <c r="A139" s="5" t="s">
        <v>20</v>
      </c>
      <c r="B139" s="5" t="s">
        <v>1</v>
      </c>
      <c r="C139" t="s">
        <v>79</v>
      </c>
      <c r="D139" t="s">
        <v>129</v>
      </c>
      <c r="E139" s="4">
        <v>0.75</v>
      </c>
      <c r="F139" s="4">
        <v>0.88</v>
      </c>
      <c r="G139" s="4">
        <v>0.8</v>
      </c>
      <c r="H139" s="4">
        <v>0.77</v>
      </c>
      <c r="I139" s="4">
        <v>0.74</v>
      </c>
      <c r="J139" s="4">
        <v>0.83</v>
      </c>
      <c r="K139" s="4">
        <v>0.77</v>
      </c>
      <c r="L139" s="4">
        <v>0.77</v>
      </c>
      <c r="M139" s="4">
        <v>0.88</v>
      </c>
      <c r="N139" s="4">
        <v>0.87</v>
      </c>
      <c r="O139" s="4">
        <v>0.77</v>
      </c>
      <c r="P139" s="4">
        <v>0.88</v>
      </c>
    </row>
    <row r="140" spans="1:16" x14ac:dyDescent="0.25">
      <c r="A140" s="5" t="s">
        <v>20</v>
      </c>
      <c r="B140" s="5" t="s">
        <v>1</v>
      </c>
      <c r="C140" t="s">
        <v>79</v>
      </c>
      <c r="D140" t="s">
        <v>135</v>
      </c>
      <c r="E140" s="4">
        <v>0.86</v>
      </c>
      <c r="F140" s="4">
        <v>0.85</v>
      </c>
      <c r="G140" s="4">
        <v>0.83</v>
      </c>
      <c r="H140" s="4">
        <v>0.82</v>
      </c>
      <c r="I140" s="4">
        <v>0.8</v>
      </c>
      <c r="J140" s="4">
        <v>0.9</v>
      </c>
      <c r="K140" s="4">
        <v>0.87</v>
      </c>
      <c r="L140" s="4">
        <v>0.89</v>
      </c>
      <c r="M140" s="4">
        <v>0.85</v>
      </c>
      <c r="N140" s="4">
        <v>0.8</v>
      </c>
      <c r="O140" s="4">
        <v>0.74</v>
      </c>
      <c r="P140" s="4">
        <v>0.82</v>
      </c>
    </row>
    <row r="141" spans="1:16" x14ac:dyDescent="0.25">
      <c r="A141" s="5" t="s">
        <v>20</v>
      </c>
      <c r="B141" s="5" t="s">
        <v>1</v>
      </c>
      <c r="C141" t="s">
        <v>79</v>
      </c>
      <c r="D141" t="s">
        <v>130</v>
      </c>
      <c r="E141" s="4">
        <v>0.84</v>
      </c>
      <c r="F141" s="4">
        <v>0.84</v>
      </c>
      <c r="G141" s="4">
        <v>0.82</v>
      </c>
      <c r="H141" s="4">
        <v>0.89</v>
      </c>
      <c r="I141" s="4">
        <v>0.9</v>
      </c>
      <c r="J141" s="4">
        <v>0.83</v>
      </c>
      <c r="K141" s="4">
        <v>0.78</v>
      </c>
      <c r="L141" s="4">
        <v>0.75</v>
      </c>
      <c r="M141" s="4">
        <v>0.79</v>
      </c>
      <c r="N141" s="4">
        <v>0.83</v>
      </c>
      <c r="O141" s="4">
        <v>0.87</v>
      </c>
      <c r="P141" s="4">
        <v>0.81</v>
      </c>
    </row>
    <row r="142" spans="1:16" x14ac:dyDescent="0.25">
      <c r="A142" s="5"/>
      <c r="B142" s="5"/>
    </row>
    <row r="145" spans="1:16" x14ac:dyDescent="0.25">
      <c r="A145" s="20" t="s">
        <v>41</v>
      </c>
      <c r="B145" s="20" t="s">
        <v>54</v>
      </c>
      <c r="C145" s="20" t="s">
        <v>55</v>
      </c>
      <c r="D145" s="11" t="s">
        <v>128</v>
      </c>
      <c r="E145" s="10" t="s">
        <v>42</v>
      </c>
      <c r="F145" s="10" t="s">
        <v>43</v>
      </c>
      <c r="G145" s="10" t="s">
        <v>44</v>
      </c>
      <c r="H145" s="10" t="s">
        <v>45</v>
      </c>
      <c r="I145" s="10" t="s">
        <v>46</v>
      </c>
      <c r="J145" s="10" t="s">
        <v>47</v>
      </c>
      <c r="K145" s="10" t="s">
        <v>48</v>
      </c>
      <c r="L145" s="10" t="s">
        <v>49</v>
      </c>
      <c r="M145" s="10" t="s">
        <v>50</v>
      </c>
      <c r="N145" s="10" t="s">
        <v>51</v>
      </c>
      <c r="O145" s="10" t="s">
        <v>6</v>
      </c>
      <c r="P145" s="10" t="s">
        <v>52</v>
      </c>
    </row>
    <row r="146" spans="1:16" x14ac:dyDescent="0.25">
      <c r="A146" t="s">
        <v>20</v>
      </c>
      <c r="B146" t="s">
        <v>16</v>
      </c>
      <c r="C146" t="s">
        <v>103</v>
      </c>
      <c r="D146" t="s">
        <v>120</v>
      </c>
      <c r="E146" s="2">
        <v>0.03</v>
      </c>
      <c r="F146" s="2">
        <v>0.05</v>
      </c>
      <c r="G146" s="2">
        <v>0.02</v>
      </c>
      <c r="H146" s="2">
        <v>0.03</v>
      </c>
      <c r="I146" s="2">
        <v>0.03</v>
      </c>
      <c r="J146" s="2">
        <v>0.04</v>
      </c>
      <c r="K146" s="2">
        <v>0.04</v>
      </c>
      <c r="L146" s="2">
        <v>0.04</v>
      </c>
      <c r="M146" s="2">
        <v>0.02</v>
      </c>
      <c r="N146" s="2">
        <v>0.02</v>
      </c>
      <c r="O146" s="2">
        <v>0.05</v>
      </c>
      <c r="P146" s="2">
        <v>0.05</v>
      </c>
    </row>
    <row r="147" spans="1:16" x14ac:dyDescent="0.25">
      <c r="A147" t="s">
        <v>20</v>
      </c>
      <c r="B147" t="s">
        <v>16</v>
      </c>
      <c r="C147" t="s">
        <v>103</v>
      </c>
      <c r="D147" t="s">
        <v>115</v>
      </c>
      <c r="E147" s="2">
        <v>0.03</v>
      </c>
      <c r="F147" s="2">
        <v>0.04</v>
      </c>
      <c r="G147" s="2">
        <v>0.04</v>
      </c>
      <c r="H147" s="2">
        <v>0.04</v>
      </c>
      <c r="I147" s="2">
        <v>0.05</v>
      </c>
      <c r="J147" s="2">
        <v>0.05</v>
      </c>
      <c r="K147" s="2">
        <v>0.04</v>
      </c>
      <c r="L147" s="2">
        <v>0.05</v>
      </c>
      <c r="M147" s="2">
        <v>0.05</v>
      </c>
      <c r="N147" s="2">
        <v>0.04</v>
      </c>
      <c r="O147" s="2">
        <v>0.03</v>
      </c>
      <c r="P147" s="2">
        <v>0.02</v>
      </c>
    </row>
    <row r="148" spans="1:16" x14ac:dyDescent="0.25">
      <c r="A148" t="s">
        <v>20</v>
      </c>
      <c r="B148" t="s">
        <v>16</v>
      </c>
      <c r="C148" t="s">
        <v>103</v>
      </c>
      <c r="D148" t="s">
        <v>82</v>
      </c>
      <c r="E148" s="2">
        <v>0.03</v>
      </c>
      <c r="F148" s="2">
        <v>0.02</v>
      </c>
      <c r="G148" s="2">
        <v>0.03</v>
      </c>
      <c r="H148" s="2">
        <v>0.03</v>
      </c>
      <c r="I148" s="2">
        <v>0.04</v>
      </c>
      <c r="J148" s="2">
        <v>0.02</v>
      </c>
      <c r="K148" s="2">
        <v>0.02</v>
      </c>
      <c r="L148" s="2">
        <v>0.04</v>
      </c>
      <c r="M148" s="2">
        <v>0.03</v>
      </c>
      <c r="N148" s="2">
        <v>0.02</v>
      </c>
      <c r="O148" s="2">
        <v>0.04</v>
      </c>
      <c r="P148" s="2">
        <v>0.05</v>
      </c>
    </row>
    <row r="149" spans="1:16" x14ac:dyDescent="0.25">
      <c r="A149" t="s">
        <v>20</v>
      </c>
      <c r="B149" t="s">
        <v>16</v>
      </c>
      <c r="C149" t="s">
        <v>103</v>
      </c>
      <c r="D149" t="s">
        <v>116</v>
      </c>
      <c r="E149" s="2">
        <v>0.05</v>
      </c>
      <c r="F149" s="2">
        <v>0.04</v>
      </c>
      <c r="G149" s="2">
        <v>0.03</v>
      </c>
      <c r="H149" s="2">
        <v>0.02</v>
      </c>
      <c r="I149" s="2">
        <v>0.04</v>
      </c>
      <c r="J149" s="2">
        <v>0.05</v>
      </c>
      <c r="K149" s="2">
        <v>0.04</v>
      </c>
      <c r="L149" s="2">
        <v>0.05</v>
      </c>
      <c r="M149" s="2">
        <v>0.04</v>
      </c>
      <c r="N149" s="2">
        <v>0.02</v>
      </c>
      <c r="O149" s="2">
        <v>0.03</v>
      </c>
      <c r="P149" s="2">
        <v>0.03</v>
      </c>
    </row>
    <row r="150" spans="1:16" x14ac:dyDescent="0.25">
      <c r="A150" t="s">
        <v>20</v>
      </c>
      <c r="B150" t="s">
        <v>16</v>
      </c>
      <c r="C150" t="s">
        <v>103</v>
      </c>
      <c r="D150" t="s">
        <v>114</v>
      </c>
      <c r="E150" s="2">
        <v>0.05</v>
      </c>
      <c r="F150" s="2">
        <v>0.05</v>
      </c>
      <c r="G150" s="2">
        <v>0.02</v>
      </c>
      <c r="H150" s="2">
        <v>0.04</v>
      </c>
      <c r="I150" s="2">
        <v>0.05</v>
      </c>
      <c r="J150" s="2">
        <v>0.05</v>
      </c>
      <c r="K150" s="2">
        <v>0.04</v>
      </c>
      <c r="L150" s="2">
        <v>0.03</v>
      </c>
      <c r="M150" s="2">
        <v>0.05</v>
      </c>
      <c r="N150" s="2">
        <v>0.05</v>
      </c>
      <c r="O150" s="2">
        <v>0.04</v>
      </c>
      <c r="P150" s="2">
        <v>0.02</v>
      </c>
    </row>
    <row r="151" spans="1:16" x14ac:dyDescent="0.25">
      <c r="A151" t="s">
        <v>20</v>
      </c>
      <c r="B151" t="s">
        <v>16</v>
      </c>
      <c r="C151" t="s">
        <v>103</v>
      </c>
      <c r="D151" t="s">
        <v>118</v>
      </c>
      <c r="E151" s="2">
        <v>0.03</v>
      </c>
      <c r="F151" s="2">
        <v>0.05</v>
      </c>
      <c r="G151" s="2">
        <v>0.03</v>
      </c>
      <c r="H151" s="2">
        <v>0.08</v>
      </c>
      <c r="I151" s="2">
        <v>0.09</v>
      </c>
      <c r="J151" s="2">
        <v>0.08</v>
      </c>
      <c r="K151" s="2">
        <v>0.02</v>
      </c>
      <c r="L151" s="2">
        <v>0.02</v>
      </c>
      <c r="M151" s="2">
        <v>0.05</v>
      </c>
      <c r="N151" s="2">
        <v>0.09</v>
      </c>
      <c r="O151" s="2">
        <v>7.0000000000000007E-2</v>
      </c>
      <c r="P151" s="2">
        <v>0.03</v>
      </c>
    </row>
    <row r="152" spans="1:16" x14ac:dyDescent="0.25">
      <c r="A152" t="s">
        <v>20</v>
      </c>
      <c r="B152" t="s">
        <v>16</v>
      </c>
      <c r="C152" t="s">
        <v>103</v>
      </c>
      <c r="D152" t="s">
        <v>113</v>
      </c>
      <c r="E152" s="2">
        <v>0.06</v>
      </c>
      <c r="F152" s="2">
        <v>0.02</v>
      </c>
      <c r="G152" s="2">
        <v>0.02</v>
      </c>
      <c r="H152" s="2">
        <v>0.04</v>
      </c>
      <c r="I152" s="2">
        <v>0.04</v>
      </c>
      <c r="J152" s="2">
        <v>0.04</v>
      </c>
      <c r="K152" s="2">
        <v>0.08</v>
      </c>
      <c r="L152" s="2">
        <v>0.04</v>
      </c>
      <c r="M152" s="2">
        <v>0.05</v>
      </c>
      <c r="N152" s="2">
        <v>0.09</v>
      </c>
      <c r="O152" s="2">
        <v>0.05</v>
      </c>
      <c r="P152" s="2">
        <v>0.09</v>
      </c>
    </row>
    <row r="153" spans="1:16" x14ac:dyDescent="0.25">
      <c r="A153" t="s">
        <v>20</v>
      </c>
      <c r="B153" t="s">
        <v>16</v>
      </c>
      <c r="C153" t="s">
        <v>103</v>
      </c>
      <c r="D153" t="s">
        <v>119</v>
      </c>
      <c r="E153" s="2">
        <v>0.08</v>
      </c>
      <c r="F153" s="2">
        <v>0.03</v>
      </c>
      <c r="G153" s="2">
        <v>0.02</v>
      </c>
      <c r="H153" s="2">
        <v>0.05</v>
      </c>
      <c r="I153" s="2">
        <v>0.02</v>
      </c>
      <c r="J153" s="2">
        <v>0.04</v>
      </c>
      <c r="K153" s="2">
        <v>7.0000000000000007E-2</v>
      </c>
      <c r="L153" s="2">
        <v>0.03</v>
      </c>
      <c r="M153" s="2">
        <v>0.03</v>
      </c>
      <c r="N153" s="2">
        <v>0.05</v>
      </c>
      <c r="O153" s="2">
        <v>0.08</v>
      </c>
      <c r="P153" s="2">
        <v>0.08</v>
      </c>
    </row>
    <row r="154" spans="1:16" x14ac:dyDescent="0.25">
      <c r="A154" t="s">
        <v>20</v>
      </c>
      <c r="B154" t="s">
        <v>16</v>
      </c>
      <c r="C154" t="s">
        <v>103</v>
      </c>
      <c r="D154" t="s">
        <v>81</v>
      </c>
      <c r="E154" s="2">
        <v>0.09</v>
      </c>
      <c r="F154" s="2">
        <v>0.04</v>
      </c>
      <c r="G154" s="2">
        <v>0.03</v>
      </c>
      <c r="H154" s="2">
        <v>0.08</v>
      </c>
      <c r="I154" s="2">
        <v>0.09</v>
      </c>
      <c r="J154" s="2">
        <v>0.03</v>
      </c>
      <c r="K154" s="2">
        <v>0.03</v>
      </c>
      <c r="L154" s="2">
        <v>7.0000000000000007E-2</v>
      </c>
      <c r="M154" s="2">
        <v>0.06</v>
      </c>
      <c r="N154" s="2">
        <v>7.0000000000000007E-2</v>
      </c>
      <c r="O154" s="2">
        <v>0.04</v>
      </c>
      <c r="P154" s="2">
        <v>0.02</v>
      </c>
    </row>
    <row r="155" spans="1:16" x14ac:dyDescent="0.25">
      <c r="A155" t="s">
        <v>20</v>
      </c>
      <c r="B155" t="s">
        <v>16</v>
      </c>
      <c r="C155" t="s">
        <v>103</v>
      </c>
      <c r="D155" t="s">
        <v>117</v>
      </c>
      <c r="E155" s="2">
        <v>0.08</v>
      </c>
      <c r="F155" s="2">
        <v>0.06</v>
      </c>
      <c r="G155" s="2">
        <v>0.09</v>
      </c>
      <c r="H155" s="2">
        <v>0.05</v>
      </c>
      <c r="I155" s="2">
        <v>0.06</v>
      </c>
      <c r="J155" s="2">
        <v>0.08</v>
      </c>
      <c r="K155" s="2">
        <v>0.09</v>
      </c>
      <c r="L155" s="2">
        <v>0.04</v>
      </c>
      <c r="M155" s="2">
        <v>0.04</v>
      </c>
      <c r="N155" s="2">
        <v>0.03</v>
      </c>
      <c r="O155" s="2">
        <v>0.09</v>
      </c>
      <c r="P155" s="2">
        <v>7.0000000000000007E-2</v>
      </c>
    </row>
    <row r="156" spans="1:16" x14ac:dyDescent="0.25">
      <c r="A156" t="s">
        <v>20</v>
      </c>
      <c r="B156" t="s">
        <v>16</v>
      </c>
      <c r="C156" t="s">
        <v>103</v>
      </c>
      <c r="D156" t="s">
        <v>15</v>
      </c>
      <c r="E156" s="2">
        <f>SUM(E146:E155)/10</f>
        <v>5.3000000000000005E-2</v>
      </c>
      <c r="F156" s="2">
        <f t="shared" ref="F156" si="41">SUM(F146:F155)/10</f>
        <v>0.04</v>
      </c>
      <c r="G156" s="2">
        <f t="shared" ref="G156" si="42">SUM(G146:G155)/10</f>
        <v>3.2999999999999995E-2</v>
      </c>
      <c r="H156" s="2">
        <f t="shared" ref="H156" si="43">SUM(H146:H155)/10</f>
        <v>4.5999999999999999E-2</v>
      </c>
      <c r="I156" s="2">
        <f t="shared" ref="I156" si="44">SUM(I146:I155)/10</f>
        <v>5.1000000000000004E-2</v>
      </c>
      <c r="J156" s="2">
        <f t="shared" ref="J156" si="45">SUM(J146:J155)/10</f>
        <v>4.8000000000000001E-2</v>
      </c>
      <c r="K156" s="2">
        <f t="shared" ref="K156" si="46">SUM(K146:K155)/10</f>
        <v>4.7E-2</v>
      </c>
      <c r="L156" s="2">
        <f t="shared" ref="L156" si="47">SUM(L146:L155)/10</f>
        <v>4.0999999999999995E-2</v>
      </c>
      <c r="M156" s="2">
        <f t="shared" ref="M156" si="48">SUM(M146:M155)/10</f>
        <v>4.1999999999999996E-2</v>
      </c>
      <c r="N156" s="2">
        <f t="shared" ref="N156" si="49">SUM(N146:N155)/10</f>
        <v>4.8000000000000001E-2</v>
      </c>
      <c r="O156" s="2">
        <f t="shared" ref="O156" si="50">SUM(O146:O155)/10</f>
        <v>5.2000000000000005E-2</v>
      </c>
      <c r="P156" s="2">
        <f t="shared" ref="P156" si="51">SUM(P146:P155)/10</f>
        <v>4.6000000000000006E-2</v>
      </c>
    </row>
    <row r="157" spans="1:16" x14ac:dyDescent="0.25">
      <c r="E157" s="2"/>
      <c r="F157" s="2"/>
      <c r="G157" s="2"/>
      <c r="H157" s="2"/>
      <c r="I157" s="2"/>
      <c r="J157" s="2"/>
      <c r="K157" s="2"/>
      <c r="L157" s="2"/>
      <c r="M157" s="2"/>
      <c r="N157" s="2"/>
      <c r="O157" s="2"/>
      <c r="P157" s="2"/>
    </row>
    <row r="158" spans="1:16" x14ac:dyDescent="0.25">
      <c r="D158" s="6" t="s">
        <v>16</v>
      </c>
      <c r="E158" s="2"/>
      <c r="F158" s="2"/>
      <c r="G158" s="2"/>
      <c r="H158" s="2"/>
      <c r="I158" s="2"/>
      <c r="J158" s="2"/>
      <c r="K158" s="2"/>
      <c r="L158" s="2"/>
      <c r="M158" s="2"/>
      <c r="N158" s="2"/>
      <c r="O158" s="2"/>
      <c r="P158" s="2"/>
    </row>
    <row r="159" spans="1:16" x14ac:dyDescent="0.25">
      <c r="A159" s="20" t="s">
        <v>41</v>
      </c>
      <c r="B159" s="20" t="s">
        <v>54</v>
      </c>
      <c r="C159" s="20" t="s">
        <v>55</v>
      </c>
      <c r="D159" s="11" t="s">
        <v>128</v>
      </c>
      <c r="E159" s="10" t="s">
        <v>42</v>
      </c>
      <c r="F159" s="10" t="s">
        <v>43</v>
      </c>
      <c r="G159" s="10" t="s">
        <v>44</v>
      </c>
      <c r="H159" s="10" t="s">
        <v>45</v>
      </c>
      <c r="I159" s="10" t="s">
        <v>46</v>
      </c>
      <c r="J159" s="10" t="s">
        <v>47</v>
      </c>
      <c r="K159" s="10" t="s">
        <v>48</v>
      </c>
      <c r="L159" s="10" t="s">
        <v>49</v>
      </c>
      <c r="M159" s="10" t="s">
        <v>50</v>
      </c>
      <c r="N159" s="10" t="s">
        <v>51</v>
      </c>
      <c r="O159" s="10" t="s">
        <v>6</v>
      </c>
      <c r="P159" s="10" t="s">
        <v>52</v>
      </c>
    </row>
    <row r="160" spans="1:16" x14ac:dyDescent="0.25">
      <c r="A160" t="s">
        <v>19</v>
      </c>
      <c r="B160" t="s">
        <v>16</v>
      </c>
      <c r="C160" t="s">
        <v>103</v>
      </c>
      <c r="D160" t="s">
        <v>120</v>
      </c>
      <c r="E160" s="2">
        <v>0.06</v>
      </c>
      <c r="F160" s="2">
        <v>0.03</v>
      </c>
      <c r="G160" s="2">
        <v>7.0000000000000007E-2</v>
      </c>
      <c r="H160" s="2">
        <v>0.06</v>
      </c>
      <c r="I160" s="2">
        <v>0.03</v>
      </c>
      <c r="J160" s="2">
        <v>0.06</v>
      </c>
      <c r="K160" s="2">
        <v>0.04</v>
      </c>
      <c r="L160" s="2">
        <v>0.04</v>
      </c>
      <c r="M160" s="2">
        <v>0.08</v>
      </c>
      <c r="N160" s="2">
        <v>7.0000000000000007E-2</v>
      </c>
      <c r="O160" s="2">
        <v>0.05</v>
      </c>
      <c r="P160" s="2">
        <v>7.0000000000000007E-2</v>
      </c>
    </row>
    <row r="161" spans="1:16" x14ac:dyDescent="0.25">
      <c r="A161" t="s">
        <v>19</v>
      </c>
      <c r="B161" t="s">
        <v>16</v>
      </c>
      <c r="C161" t="s">
        <v>103</v>
      </c>
      <c r="D161" t="s">
        <v>115</v>
      </c>
      <c r="E161" s="2">
        <v>7.0000000000000007E-2</v>
      </c>
      <c r="F161" s="2">
        <v>0.06</v>
      </c>
      <c r="G161" s="2">
        <v>0.04</v>
      </c>
      <c r="H161" s="2">
        <v>0.04</v>
      </c>
      <c r="I161" s="2">
        <v>0.05</v>
      </c>
      <c r="J161" s="2">
        <v>0.08</v>
      </c>
      <c r="K161" s="2">
        <v>0.1</v>
      </c>
      <c r="L161" s="2">
        <v>0.08</v>
      </c>
      <c r="M161" s="2">
        <v>0.06</v>
      </c>
      <c r="N161" s="2">
        <v>0.05</v>
      </c>
      <c r="O161" s="2">
        <v>0.06</v>
      </c>
      <c r="P161" s="2">
        <v>0.08</v>
      </c>
    </row>
    <row r="162" spans="1:16" x14ac:dyDescent="0.25">
      <c r="A162" t="s">
        <v>19</v>
      </c>
      <c r="B162" t="s">
        <v>16</v>
      </c>
      <c r="C162" t="s">
        <v>103</v>
      </c>
      <c r="D162" t="s">
        <v>82</v>
      </c>
      <c r="E162" s="2">
        <v>7.0000000000000007E-2</v>
      </c>
      <c r="F162" s="2">
        <v>0.06</v>
      </c>
      <c r="G162" s="2">
        <v>0.03</v>
      </c>
      <c r="H162" s="2">
        <v>7.0000000000000007E-2</v>
      </c>
      <c r="I162" s="2">
        <v>7.0000000000000007E-2</v>
      </c>
      <c r="J162" s="2">
        <v>7.0000000000000007E-2</v>
      </c>
      <c r="K162" s="2">
        <v>0.09</v>
      </c>
      <c r="L162" s="2">
        <v>0.09</v>
      </c>
      <c r="M162" s="2">
        <v>7.0000000000000007E-2</v>
      </c>
      <c r="N162" s="2">
        <v>0.05</v>
      </c>
      <c r="O162" s="2">
        <v>0.1</v>
      </c>
      <c r="P162" s="2">
        <v>0.09</v>
      </c>
    </row>
    <row r="163" spans="1:16" x14ac:dyDescent="0.25">
      <c r="A163" t="s">
        <v>19</v>
      </c>
      <c r="B163" t="s">
        <v>16</v>
      </c>
      <c r="C163" t="s">
        <v>103</v>
      </c>
      <c r="D163" t="s">
        <v>116</v>
      </c>
      <c r="E163" s="2">
        <v>0.08</v>
      </c>
      <c r="F163" s="2">
        <v>0.05</v>
      </c>
      <c r="G163" s="2">
        <v>7.0000000000000007E-2</v>
      </c>
      <c r="H163" s="2">
        <v>0.05</v>
      </c>
      <c r="I163" s="2">
        <v>7.0000000000000007E-2</v>
      </c>
      <c r="J163" s="2">
        <v>0.09</v>
      </c>
      <c r="K163" s="2">
        <v>0.06</v>
      </c>
      <c r="L163" s="2">
        <v>0.05</v>
      </c>
      <c r="M163" s="2">
        <v>0.02</v>
      </c>
      <c r="N163" s="2">
        <v>0.03</v>
      </c>
      <c r="O163" s="2">
        <v>0.05</v>
      </c>
      <c r="P163" s="2">
        <v>0.02</v>
      </c>
    </row>
    <row r="164" spans="1:16" x14ac:dyDescent="0.25">
      <c r="A164" t="s">
        <v>19</v>
      </c>
      <c r="B164" t="s">
        <v>16</v>
      </c>
      <c r="C164" t="s">
        <v>103</v>
      </c>
      <c r="D164" t="s">
        <v>114</v>
      </c>
      <c r="E164" s="2">
        <v>0.05</v>
      </c>
      <c r="F164" s="2">
        <v>0.04</v>
      </c>
      <c r="G164" s="2">
        <v>7.0000000000000007E-2</v>
      </c>
      <c r="H164" s="2">
        <v>0.08</v>
      </c>
      <c r="I164" s="2">
        <v>0.06</v>
      </c>
      <c r="J164" s="2">
        <v>0.05</v>
      </c>
      <c r="K164" s="2">
        <v>7.0000000000000007E-2</v>
      </c>
      <c r="L164" s="2">
        <v>0.04</v>
      </c>
      <c r="M164" s="2">
        <v>0.03</v>
      </c>
      <c r="N164" s="2">
        <v>0.03</v>
      </c>
      <c r="O164" s="2">
        <v>0.05</v>
      </c>
      <c r="P164" s="2">
        <v>0.03</v>
      </c>
    </row>
    <row r="165" spans="1:16" x14ac:dyDescent="0.25">
      <c r="A165" t="s">
        <v>19</v>
      </c>
      <c r="B165" t="s">
        <v>16</v>
      </c>
      <c r="C165" t="s">
        <v>103</v>
      </c>
      <c r="D165" t="s">
        <v>118</v>
      </c>
      <c r="E165" s="2">
        <v>0.04</v>
      </c>
      <c r="F165" s="2">
        <v>0.09</v>
      </c>
      <c r="G165" s="2">
        <v>0.06</v>
      </c>
      <c r="H165" s="2">
        <v>0.08</v>
      </c>
      <c r="I165" s="2">
        <v>0.06</v>
      </c>
      <c r="J165" s="2">
        <v>0.11</v>
      </c>
      <c r="K165" s="2">
        <v>0.11</v>
      </c>
      <c r="L165" s="2">
        <v>0.04</v>
      </c>
      <c r="M165" s="2">
        <v>0.04</v>
      </c>
      <c r="N165" s="2">
        <v>7.0000000000000007E-2</v>
      </c>
      <c r="O165" s="2">
        <v>0.04</v>
      </c>
      <c r="P165" s="2">
        <v>0.08</v>
      </c>
    </row>
    <row r="166" spans="1:16" x14ac:dyDescent="0.25">
      <c r="A166" t="s">
        <v>19</v>
      </c>
      <c r="B166" t="s">
        <v>16</v>
      </c>
      <c r="C166" t="s">
        <v>103</v>
      </c>
      <c r="D166" t="s">
        <v>113</v>
      </c>
      <c r="E166" s="2">
        <v>0.09</v>
      </c>
      <c r="F166" s="2">
        <v>0.06</v>
      </c>
      <c r="G166" s="2">
        <v>0.05</v>
      </c>
      <c r="H166" s="2">
        <v>0.1</v>
      </c>
      <c r="I166" s="2">
        <v>0.1</v>
      </c>
      <c r="J166" s="2">
        <v>0.05</v>
      </c>
      <c r="K166" s="2">
        <v>7.0000000000000007E-2</v>
      </c>
      <c r="L166" s="2">
        <v>0.08</v>
      </c>
      <c r="M166" s="2">
        <v>0.06</v>
      </c>
      <c r="N166" s="2">
        <v>0.11</v>
      </c>
      <c r="O166" s="2">
        <v>0.09</v>
      </c>
      <c r="P166" s="2">
        <v>0.08</v>
      </c>
    </row>
    <row r="167" spans="1:16" x14ac:dyDescent="0.25">
      <c r="A167" t="s">
        <v>19</v>
      </c>
      <c r="B167" t="s">
        <v>16</v>
      </c>
      <c r="C167" t="s">
        <v>103</v>
      </c>
      <c r="D167" t="s">
        <v>119</v>
      </c>
      <c r="E167" s="2">
        <v>0.09</v>
      </c>
      <c r="F167" s="2">
        <v>0.11</v>
      </c>
      <c r="G167" s="2">
        <v>0.08</v>
      </c>
      <c r="H167" s="2">
        <v>0.06</v>
      </c>
      <c r="I167" s="2">
        <v>0.06</v>
      </c>
      <c r="J167" s="2">
        <v>0.1</v>
      </c>
      <c r="K167" s="2">
        <v>0.06</v>
      </c>
      <c r="L167" s="2">
        <v>0.05</v>
      </c>
      <c r="M167" s="2">
        <v>0.04</v>
      </c>
      <c r="N167" s="2">
        <v>7.0000000000000007E-2</v>
      </c>
      <c r="O167" s="2">
        <v>7.0000000000000007E-2</v>
      </c>
      <c r="P167" s="2">
        <v>0.04</v>
      </c>
    </row>
    <row r="168" spans="1:16" x14ac:dyDescent="0.25">
      <c r="A168" t="s">
        <v>19</v>
      </c>
      <c r="B168" t="s">
        <v>16</v>
      </c>
      <c r="C168" t="s">
        <v>103</v>
      </c>
      <c r="D168" t="s">
        <v>81</v>
      </c>
      <c r="E168" s="2">
        <v>0.08</v>
      </c>
      <c r="F168" s="2">
        <v>7.0000000000000007E-2</v>
      </c>
      <c r="G168" s="2">
        <v>0.04</v>
      </c>
      <c r="H168" s="2">
        <v>0.06</v>
      </c>
      <c r="I168" s="2">
        <v>0.11</v>
      </c>
      <c r="J168" s="2">
        <v>0.04</v>
      </c>
      <c r="K168" s="2">
        <v>0.04</v>
      </c>
      <c r="L168" s="2">
        <v>0.05</v>
      </c>
      <c r="M168" s="2">
        <v>0.06</v>
      </c>
      <c r="N168" s="2">
        <v>0.09</v>
      </c>
      <c r="O168" s="2">
        <v>0.11</v>
      </c>
      <c r="P168" s="2">
        <v>0.04</v>
      </c>
    </row>
    <row r="169" spans="1:16" x14ac:dyDescent="0.25">
      <c r="A169" t="s">
        <v>19</v>
      </c>
      <c r="B169" t="s">
        <v>16</v>
      </c>
      <c r="C169" t="s">
        <v>103</v>
      </c>
      <c r="D169" t="s">
        <v>117</v>
      </c>
      <c r="E169" s="2">
        <v>0.08</v>
      </c>
      <c r="F169" s="2">
        <v>0.11</v>
      </c>
      <c r="G169" s="2">
        <v>0.04</v>
      </c>
      <c r="H169" s="2">
        <v>7.0000000000000007E-2</v>
      </c>
      <c r="I169" s="2">
        <v>7.0000000000000007E-2</v>
      </c>
      <c r="J169" s="2">
        <v>0.11</v>
      </c>
      <c r="K169" s="2">
        <v>0.11</v>
      </c>
      <c r="L169" s="2">
        <v>0.08</v>
      </c>
      <c r="M169" s="2">
        <v>0.1</v>
      </c>
      <c r="N169" s="2">
        <v>0.1</v>
      </c>
      <c r="O169" s="2">
        <v>0.06</v>
      </c>
      <c r="P169" s="2">
        <v>0.04</v>
      </c>
    </row>
    <row r="170" spans="1:16" x14ac:dyDescent="0.25">
      <c r="C170" t="s">
        <v>103</v>
      </c>
      <c r="D170" t="s">
        <v>15</v>
      </c>
      <c r="E170" s="2">
        <f>SUM(E160:E169)/10</f>
        <v>7.099999999999998E-2</v>
      </c>
      <c r="F170" s="2">
        <f t="shared" ref="F170:P170" si="52">SUM(F160:F169)/10</f>
        <v>6.8000000000000005E-2</v>
      </c>
      <c r="G170" s="2">
        <f t="shared" si="52"/>
        <v>5.5000000000000007E-2</v>
      </c>
      <c r="H170" s="2">
        <f t="shared" si="52"/>
        <v>6.7000000000000018E-2</v>
      </c>
      <c r="I170" s="2">
        <f t="shared" si="52"/>
        <v>6.7999999999999991E-2</v>
      </c>
      <c r="J170" s="2">
        <f t="shared" si="52"/>
        <v>7.5999999999999998E-2</v>
      </c>
      <c r="K170" s="2">
        <f t="shared" si="52"/>
        <v>7.5000000000000011E-2</v>
      </c>
      <c r="L170" s="2">
        <f t="shared" si="52"/>
        <v>0.06</v>
      </c>
      <c r="M170" s="2">
        <f t="shared" si="52"/>
        <v>5.5999999999999994E-2</v>
      </c>
      <c r="N170" s="2">
        <f t="shared" si="52"/>
        <v>6.7000000000000004E-2</v>
      </c>
      <c r="O170" s="2">
        <f t="shared" si="52"/>
        <v>6.7999999999999991E-2</v>
      </c>
      <c r="P170" s="2">
        <f t="shared" si="52"/>
        <v>5.7000000000000009E-2</v>
      </c>
    </row>
    <row r="171" spans="1:16" x14ac:dyDescent="0.25">
      <c r="E171" s="2"/>
      <c r="F171" s="2"/>
      <c r="G171" s="2"/>
      <c r="H171" s="2"/>
      <c r="I171" s="2"/>
      <c r="J171" s="2"/>
      <c r="K171" s="2"/>
      <c r="L171" s="2"/>
      <c r="M171" s="2"/>
      <c r="N171" s="2"/>
      <c r="O171" s="2"/>
      <c r="P171" s="2"/>
    </row>
    <row r="172" spans="1:16" x14ac:dyDescent="0.25">
      <c r="E172" s="2"/>
      <c r="F172" s="2"/>
      <c r="G172" s="2"/>
      <c r="H172" s="2"/>
      <c r="I172" s="2"/>
      <c r="J172" s="2"/>
      <c r="K172" s="2"/>
      <c r="L172" s="2"/>
      <c r="M172" s="2"/>
      <c r="N172" s="2"/>
      <c r="O172" s="2"/>
      <c r="P172" s="2"/>
    </row>
    <row r="173" spans="1:16" x14ac:dyDescent="0.25">
      <c r="A173" s="20" t="s">
        <v>41</v>
      </c>
      <c r="B173" s="20" t="s">
        <v>54</v>
      </c>
      <c r="C173" s="20" t="s">
        <v>55</v>
      </c>
      <c r="D173" s="11" t="s">
        <v>128</v>
      </c>
      <c r="E173" s="10" t="s">
        <v>42</v>
      </c>
      <c r="F173" s="10" t="s">
        <v>43</v>
      </c>
      <c r="G173" s="10" t="s">
        <v>44</v>
      </c>
      <c r="H173" s="10" t="s">
        <v>45</v>
      </c>
      <c r="I173" s="10" t="s">
        <v>46</v>
      </c>
      <c r="J173" s="10" t="s">
        <v>47</v>
      </c>
      <c r="K173" s="10" t="s">
        <v>48</v>
      </c>
      <c r="L173" s="10" t="s">
        <v>49</v>
      </c>
      <c r="M173" s="10" t="s">
        <v>50</v>
      </c>
      <c r="N173" s="10" t="s">
        <v>51</v>
      </c>
      <c r="O173" s="10" t="s">
        <v>6</v>
      </c>
      <c r="P173" s="10" t="s">
        <v>52</v>
      </c>
    </row>
    <row r="174" spans="1:16" x14ac:dyDescent="0.25">
      <c r="A174" t="s">
        <v>20</v>
      </c>
      <c r="B174" t="s">
        <v>56</v>
      </c>
      <c r="C174" t="s">
        <v>103</v>
      </c>
      <c r="D174" t="s">
        <v>120</v>
      </c>
      <c r="E174" s="18">
        <v>5</v>
      </c>
      <c r="F174" s="18">
        <v>-14</v>
      </c>
      <c r="G174" s="18">
        <v>5</v>
      </c>
      <c r="H174" s="18">
        <v>5</v>
      </c>
      <c r="I174" s="18">
        <v>-14</v>
      </c>
      <c r="J174" s="18">
        <v>16</v>
      </c>
      <c r="K174" s="18">
        <v>-11</v>
      </c>
      <c r="L174" s="18">
        <v>1</v>
      </c>
      <c r="M174" s="18">
        <v>30</v>
      </c>
      <c r="N174" s="18">
        <v>-5</v>
      </c>
      <c r="O174" s="18">
        <v>24</v>
      </c>
      <c r="P174" s="18">
        <v>-6</v>
      </c>
    </row>
    <row r="175" spans="1:16" x14ac:dyDescent="0.25">
      <c r="A175" t="s">
        <v>20</v>
      </c>
      <c r="B175" t="s">
        <v>56</v>
      </c>
      <c r="C175" t="s">
        <v>103</v>
      </c>
      <c r="D175" t="s">
        <v>115</v>
      </c>
      <c r="E175" s="18">
        <v>7</v>
      </c>
      <c r="F175" s="18">
        <v>26</v>
      </c>
      <c r="G175" s="18">
        <v>26</v>
      </c>
      <c r="H175" s="18">
        <v>-14</v>
      </c>
      <c r="I175" s="18">
        <v>18</v>
      </c>
      <c r="J175" s="18">
        <v>-12</v>
      </c>
      <c r="K175" s="18">
        <v>17</v>
      </c>
      <c r="L175" s="18">
        <v>23</v>
      </c>
      <c r="M175" s="18">
        <v>11</v>
      </c>
      <c r="N175" s="18">
        <v>17</v>
      </c>
      <c r="O175" s="18">
        <v>20</v>
      </c>
      <c r="P175" s="18">
        <v>-1</v>
      </c>
    </row>
    <row r="176" spans="1:16" x14ac:dyDescent="0.25">
      <c r="A176" t="s">
        <v>20</v>
      </c>
      <c r="B176" t="s">
        <v>56</v>
      </c>
      <c r="C176" t="s">
        <v>103</v>
      </c>
      <c r="D176" t="s">
        <v>82</v>
      </c>
      <c r="E176" s="18">
        <v>-2</v>
      </c>
      <c r="F176" s="18">
        <v>-14</v>
      </c>
      <c r="G176" s="18">
        <v>8</v>
      </c>
      <c r="H176" s="18">
        <v>11</v>
      </c>
      <c r="I176" s="18">
        <v>21</v>
      </c>
      <c r="J176" s="18">
        <v>-14</v>
      </c>
      <c r="K176" s="18">
        <v>15</v>
      </c>
      <c r="L176" s="18">
        <v>12</v>
      </c>
      <c r="M176" s="18">
        <v>23</v>
      </c>
      <c r="N176" s="18">
        <v>12</v>
      </c>
      <c r="O176" s="18">
        <v>2</v>
      </c>
      <c r="P176" s="18">
        <v>18</v>
      </c>
    </row>
    <row r="177" spans="1:18" x14ac:dyDescent="0.25">
      <c r="A177" t="s">
        <v>20</v>
      </c>
      <c r="B177" t="s">
        <v>56</v>
      </c>
      <c r="C177" t="s">
        <v>103</v>
      </c>
      <c r="D177" t="s">
        <v>116</v>
      </c>
      <c r="E177" s="18">
        <v>19</v>
      </c>
      <c r="F177" s="18">
        <v>25</v>
      </c>
      <c r="G177" s="18">
        <v>30</v>
      </c>
      <c r="H177" s="18">
        <v>-5</v>
      </c>
      <c r="I177" s="18">
        <v>-15</v>
      </c>
      <c r="J177" s="18">
        <v>-10</v>
      </c>
      <c r="K177" s="18">
        <v>23</v>
      </c>
      <c r="L177" s="18">
        <v>5</v>
      </c>
      <c r="M177" s="18">
        <v>5</v>
      </c>
      <c r="N177" s="18">
        <v>-13</v>
      </c>
      <c r="O177" s="18">
        <v>-7</v>
      </c>
      <c r="P177" s="18">
        <v>6</v>
      </c>
    </row>
    <row r="178" spans="1:18" x14ac:dyDescent="0.25">
      <c r="A178" t="s">
        <v>20</v>
      </c>
      <c r="B178" t="s">
        <v>56</v>
      </c>
      <c r="C178" t="s">
        <v>103</v>
      </c>
      <c r="D178" t="s">
        <v>114</v>
      </c>
      <c r="E178" s="18">
        <v>-14</v>
      </c>
      <c r="F178" s="18">
        <v>26</v>
      </c>
      <c r="G178" s="18">
        <v>2</v>
      </c>
      <c r="H178" s="18">
        <v>30</v>
      </c>
      <c r="I178" s="18">
        <v>11</v>
      </c>
      <c r="J178" s="18">
        <v>-14</v>
      </c>
      <c r="K178" s="18">
        <v>-9</v>
      </c>
      <c r="L178" s="18">
        <v>7</v>
      </c>
      <c r="M178" s="18">
        <v>-5</v>
      </c>
      <c r="N178" s="18">
        <v>30</v>
      </c>
      <c r="O178" s="18">
        <v>-7</v>
      </c>
      <c r="P178" s="18">
        <v>-1</v>
      </c>
    </row>
    <row r="179" spans="1:18" x14ac:dyDescent="0.25">
      <c r="A179" t="s">
        <v>20</v>
      </c>
      <c r="B179" t="s">
        <v>56</v>
      </c>
      <c r="C179" t="s">
        <v>103</v>
      </c>
      <c r="D179" t="s">
        <v>118</v>
      </c>
      <c r="E179" s="18">
        <v>4</v>
      </c>
      <c r="F179" s="18">
        <v>4</v>
      </c>
      <c r="G179" s="18">
        <v>-1</v>
      </c>
      <c r="H179" s="18">
        <v>-16</v>
      </c>
      <c r="I179" s="18">
        <v>15</v>
      </c>
      <c r="J179" s="18">
        <v>-1</v>
      </c>
      <c r="K179" s="18">
        <v>-8</v>
      </c>
      <c r="L179" s="18">
        <v>-10</v>
      </c>
      <c r="M179" s="18">
        <v>9</v>
      </c>
      <c r="N179" s="18">
        <v>15</v>
      </c>
      <c r="O179" s="18">
        <v>4</v>
      </c>
      <c r="P179" s="18">
        <v>9</v>
      </c>
    </row>
    <row r="180" spans="1:18" x14ac:dyDescent="0.25">
      <c r="A180" t="s">
        <v>20</v>
      </c>
      <c r="B180" t="s">
        <v>56</v>
      </c>
      <c r="C180" t="s">
        <v>103</v>
      </c>
      <c r="D180" t="s">
        <v>113</v>
      </c>
      <c r="E180" s="18">
        <v>12</v>
      </c>
      <c r="F180" s="18">
        <v>2</v>
      </c>
      <c r="G180" s="18">
        <v>-9</v>
      </c>
      <c r="H180" s="18">
        <v>-15</v>
      </c>
      <c r="I180" s="18">
        <v>-12</v>
      </c>
      <c r="J180" s="18">
        <v>11</v>
      </c>
      <c r="K180" s="18">
        <v>-1</v>
      </c>
      <c r="L180" s="18">
        <v>1</v>
      </c>
      <c r="M180" s="18">
        <v>-8</v>
      </c>
      <c r="N180" s="18">
        <v>-13</v>
      </c>
      <c r="O180" s="18">
        <v>-12</v>
      </c>
      <c r="P180" s="18">
        <v>-15</v>
      </c>
    </row>
    <row r="181" spans="1:18" x14ac:dyDescent="0.25">
      <c r="A181" t="s">
        <v>20</v>
      </c>
      <c r="B181" t="s">
        <v>56</v>
      </c>
      <c r="C181" t="s">
        <v>103</v>
      </c>
      <c r="D181" t="s">
        <v>119</v>
      </c>
      <c r="E181" s="18">
        <v>11</v>
      </c>
      <c r="F181" s="18">
        <v>-9</v>
      </c>
      <c r="G181" s="18">
        <v>-5</v>
      </c>
      <c r="H181" s="18">
        <v>-2</v>
      </c>
      <c r="I181" s="18">
        <v>-6</v>
      </c>
      <c r="J181" s="18">
        <v>6</v>
      </c>
      <c r="K181" s="18">
        <v>5</v>
      </c>
      <c r="L181" s="18">
        <v>-5</v>
      </c>
      <c r="M181" s="18">
        <v>8</v>
      </c>
      <c r="N181" s="18">
        <v>-6</v>
      </c>
      <c r="O181" s="18">
        <v>10</v>
      </c>
      <c r="P181" s="18">
        <v>9</v>
      </c>
    </row>
    <row r="182" spans="1:18" x14ac:dyDescent="0.25">
      <c r="A182" t="s">
        <v>20</v>
      </c>
      <c r="B182" t="s">
        <v>56</v>
      </c>
      <c r="C182" t="s">
        <v>103</v>
      </c>
      <c r="D182" t="s">
        <v>81</v>
      </c>
      <c r="E182" s="18">
        <v>4</v>
      </c>
      <c r="F182" s="18">
        <v>4</v>
      </c>
      <c r="G182" s="18">
        <v>10</v>
      </c>
      <c r="H182" s="18">
        <v>2</v>
      </c>
      <c r="I182" s="18">
        <v>13</v>
      </c>
      <c r="J182" s="18">
        <v>4</v>
      </c>
      <c r="K182" s="18">
        <v>5</v>
      </c>
      <c r="L182" s="18">
        <v>13</v>
      </c>
      <c r="M182" s="18">
        <v>-1</v>
      </c>
      <c r="N182" s="18">
        <v>15</v>
      </c>
      <c r="O182" s="18">
        <v>3</v>
      </c>
      <c r="P182" s="18">
        <v>-8</v>
      </c>
    </row>
    <row r="183" spans="1:18" x14ac:dyDescent="0.25">
      <c r="A183" t="s">
        <v>20</v>
      </c>
      <c r="B183" t="s">
        <v>56</v>
      </c>
      <c r="C183" t="s">
        <v>103</v>
      </c>
      <c r="D183" t="s">
        <v>117</v>
      </c>
      <c r="E183" s="18">
        <v>10</v>
      </c>
      <c r="F183" s="18">
        <v>-5</v>
      </c>
      <c r="G183" s="18">
        <v>13</v>
      </c>
      <c r="H183" s="18">
        <v>-8</v>
      </c>
      <c r="I183" s="18">
        <v>-2</v>
      </c>
      <c r="J183" s="18">
        <v>-12</v>
      </c>
      <c r="K183" s="18">
        <v>6</v>
      </c>
      <c r="L183" s="18">
        <v>5</v>
      </c>
      <c r="M183" s="18">
        <v>-6</v>
      </c>
      <c r="N183" s="18">
        <v>15</v>
      </c>
      <c r="O183" s="18">
        <v>-6</v>
      </c>
      <c r="P183" s="18">
        <v>1</v>
      </c>
    </row>
    <row r="184" spans="1:18" x14ac:dyDescent="0.25">
      <c r="A184" t="s">
        <v>20</v>
      </c>
      <c r="B184" t="s">
        <v>56</v>
      </c>
      <c r="C184" t="s">
        <v>103</v>
      </c>
      <c r="D184" t="s">
        <v>15</v>
      </c>
      <c r="E184" s="18">
        <f>SUM(E174:E183)</f>
        <v>56</v>
      </c>
      <c r="F184" s="18">
        <f t="shared" ref="F184:P184" si="53">SUM(F174:F183)</f>
        <v>45</v>
      </c>
      <c r="G184" s="18">
        <f t="shared" si="53"/>
        <v>79</v>
      </c>
      <c r="H184" s="18">
        <f t="shared" si="53"/>
        <v>-12</v>
      </c>
      <c r="I184" s="18">
        <f t="shared" si="53"/>
        <v>29</v>
      </c>
      <c r="J184" s="18">
        <f t="shared" si="53"/>
        <v>-26</v>
      </c>
      <c r="K184" s="18">
        <f t="shared" si="53"/>
        <v>42</v>
      </c>
      <c r="L184" s="18">
        <f t="shared" si="53"/>
        <v>52</v>
      </c>
      <c r="M184" s="18">
        <f t="shared" si="53"/>
        <v>66</v>
      </c>
      <c r="N184" s="18">
        <f t="shared" si="53"/>
        <v>67</v>
      </c>
      <c r="O184" s="18">
        <f t="shared" si="53"/>
        <v>31</v>
      </c>
      <c r="P184" s="18">
        <f t="shared" si="53"/>
        <v>12</v>
      </c>
    </row>
    <row r="185" spans="1:18" x14ac:dyDescent="0.25">
      <c r="E185" s="2"/>
      <c r="F185" s="2"/>
      <c r="G185" s="2"/>
      <c r="H185" s="2"/>
      <c r="I185" s="2"/>
      <c r="J185" s="2"/>
      <c r="K185" s="2"/>
      <c r="L185" s="2"/>
      <c r="M185" s="2"/>
      <c r="N185" s="2"/>
      <c r="O185" s="2"/>
      <c r="P185" s="2"/>
    </row>
    <row r="186" spans="1:18" x14ac:dyDescent="0.25">
      <c r="A186" s="20" t="s">
        <v>41</v>
      </c>
      <c r="B186" s="20" t="s">
        <v>54</v>
      </c>
      <c r="C186" s="20" t="s">
        <v>55</v>
      </c>
      <c r="D186" s="11" t="s">
        <v>128</v>
      </c>
      <c r="E186" s="10" t="s">
        <v>42</v>
      </c>
      <c r="F186" s="10" t="s">
        <v>43</v>
      </c>
      <c r="G186" s="10" t="s">
        <v>44</v>
      </c>
      <c r="H186" s="10" t="s">
        <v>45</v>
      </c>
      <c r="I186" s="10" t="s">
        <v>46</v>
      </c>
      <c r="J186" s="10" t="s">
        <v>47</v>
      </c>
      <c r="K186" s="10" t="s">
        <v>48</v>
      </c>
      <c r="L186" s="10" t="s">
        <v>49</v>
      </c>
      <c r="M186" s="10" t="s">
        <v>50</v>
      </c>
      <c r="N186" s="10" t="s">
        <v>51</v>
      </c>
      <c r="O186" s="10" t="s">
        <v>6</v>
      </c>
      <c r="P186" s="10" t="s">
        <v>52</v>
      </c>
      <c r="Q186" s="10" t="s">
        <v>15</v>
      </c>
      <c r="R186" s="10" t="s">
        <v>40</v>
      </c>
    </row>
    <row r="187" spans="1:18" x14ac:dyDescent="0.25">
      <c r="A187" t="s">
        <v>20</v>
      </c>
      <c r="B187" t="s">
        <v>36</v>
      </c>
      <c r="C187" t="s">
        <v>103</v>
      </c>
      <c r="D187" t="s">
        <v>120</v>
      </c>
      <c r="E187">
        <v>1</v>
      </c>
      <c r="F187">
        <v>2</v>
      </c>
      <c r="G187">
        <v>0</v>
      </c>
      <c r="H187">
        <v>1</v>
      </c>
      <c r="I187">
        <v>2</v>
      </c>
      <c r="J187">
        <v>2</v>
      </c>
      <c r="K187">
        <v>2</v>
      </c>
      <c r="L187">
        <v>4</v>
      </c>
      <c r="M187">
        <v>8</v>
      </c>
      <c r="N187">
        <v>2</v>
      </c>
      <c r="O187">
        <v>4</v>
      </c>
      <c r="P187">
        <v>7</v>
      </c>
      <c r="Q187">
        <f t="shared" ref="Q187:Q196" si="54">SUM(E187:P187)</f>
        <v>35</v>
      </c>
      <c r="R187" s="29">
        <f ca="1">SUM(OFFSET(E187,,,,List!$D$2))</f>
        <v>24</v>
      </c>
    </row>
    <row r="188" spans="1:18" x14ac:dyDescent="0.25">
      <c r="A188" t="s">
        <v>20</v>
      </c>
      <c r="B188" t="s">
        <v>36</v>
      </c>
      <c r="C188" t="s">
        <v>103</v>
      </c>
      <c r="D188" t="s">
        <v>115</v>
      </c>
      <c r="E188">
        <v>0</v>
      </c>
      <c r="F188">
        <v>1</v>
      </c>
      <c r="G188">
        <v>2</v>
      </c>
      <c r="H188">
        <v>2</v>
      </c>
      <c r="I188">
        <v>0</v>
      </c>
      <c r="J188">
        <v>0</v>
      </c>
      <c r="K188">
        <v>0</v>
      </c>
      <c r="L188">
        <v>5</v>
      </c>
      <c r="M188">
        <v>6</v>
      </c>
      <c r="N188">
        <v>5</v>
      </c>
      <c r="O188">
        <v>3</v>
      </c>
      <c r="P188">
        <v>4</v>
      </c>
      <c r="Q188">
        <f t="shared" si="54"/>
        <v>28</v>
      </c>
      <c r="R188" s="29">
        <f ca="1">SUM(OFFSET(E188,,,,List!$D$2))</f>
        <v>21</v>
      </c>
    </row>
    <row r="189" spans="1:18" x14ac:dyDescent="0.25">
      <c r="A189" t="s">
        <v>20</v>
      </c>
      <c r="B189" t="s">
        <v>36</v>
      </c>
      <c r="C189" t="s">
        <v>103</v>
      </c>
      <c r="D189" t="s">
        <v>82</v>
      </c>
      <c r="E189">
        <v>2</v>
      </c>
      <c r="F189">
        <v>2</v>
      </c>
      <c r="G189">
        <v>2</v>
      </c>
      <c r="H189">
        <v>0</v>
      </c>
      <c r="I189">
        <v>0</v>
      </c>
      <c r="J189">
        <v>1</v>
      </c>
      <c r="K189">
        <v>5</v>
      </c>
      <c r="L189">
        <v>3</v>
      </c>
      <c r="M189">
        <v>8</v>
      </c>
      <c r="N189">
        <v>7</v>
      </c>
      <c r="O189">
        <v>2</v>
      </c>
      <c r="P189">
        <v>2</v>
      </c>
      <c r="Q189">
        <f t="shared" si="54"/>
        <v>34</v>
      </c>
      <c r="R189" s="29">
        <f ca="1">SUM(OFFSET(E189,,,,List!$D$2))</f>
        <v>30</v>
      </c>
    </row>
    <row r="190" spans="1:18" x14ac:dyDescent="0.25">
      <c r="A190" t="s">
        <v>20</v>
      </c>
      <c r="B190" t="s">
        <v>36</v>
      </c>
      <c r="C190" t="s">
        <v>103</v>
      </c>
      <c r="D190" t="s">
        <v>116</v>
      </c>
      <c r="E190">
        <v>2</v>
      </c>
      <c r="F190">
        <v>2</v>
      </c>
      <c r="G190">
        <v>2</v>
      </c>
      <c r="H190">
        <v>2</v>
      </c>
      <c r="I190">
        <v>2</v>
      </c>
      <c r="J190">
        <v>2</v>
      </c>
      <c r="K190">
        <v>0</v>
      </c>
      <c r="L190">
        <v>9</v>
      </c>
      <c r="M190">
        <v>3</v>
      </c>
      <c r="N190">
        <v>0</v>
      </c>
      <c r="O190">
        <v>2</v>
      </c>
      <c r="P190">
        <v>2</v>
      </c>
      <c r="Q190">
        <f t="shared" si="54"/>
        <v>28</v>
      </c>
      <c r="R190" s="29">
        <f ca="1">SUM(OFFSET(E190,,,,List!$D$2))</f>
        <v>24</v>
      </c>
    </row>
    <row r="191" spans="1:18" x14ac:dyDescent="0.25">
      <c r="A191" t="s">
        <v>20</v>
      </c>
      <c r="B191" t="s">
        <v>36</v>
      </c>
      <c r="C191" t="s">
        <v>103</v>
      </c>
      <c r="D191" t="s">
        <v>114</v>
      </c>
      <c r="E191">
        <v>0</v>
      </c>
      <c r="F191">
        <v>2</v>
      </c>
      <c r="G191">
        <v>1</v>
      </c>
      <c r="H191">
        <v>2</v>
      </c>
      <c r="I191">
        <v>1</v>
      </c>
      <c r="J191">
        <v>1</v>
      </c>
      <c r="K191">
        <v>0</v>
      </c>
      <c r="L191">
        <v>7</v>
      </c>
      <c r="M191">
        <v>1</v>
      </c>
      <c r="N191">
        <v>7</v>
      </c>
      <c r="O191">
        <v>1</v>
      </c>
      <c r="P191">
        <v>2</v>
      </c>
      <c r="Q191">
        <f t="shared" si="54"/>
        <v>25</v>
      </c>
      <c r="R191" s="29">
        <f ca="1">SUM(OFFSET(E191,,,,List!$D$2))</f>
        <v>22</v>
      </c>
    </row>
    <row r="192" spans="1:18" x14ac:dyDescent="0.25">
      <c r="A192" t="s">
        <v>20</v>
      </c>
      <c r="B192" t="s">
        <v>36</v>
      </c>
      <c r="C192" t="s">
        <v>103</v>
      </c>
      <c r="D192" t="s">
        <v>118</v>
      </c>
      <c r="E192">
        <v>6</v>
      </c>
      <c r="F192">
        <v>5</v>
      </c>
      <c r="G192">
        <v>7</v>
      </c>
      <c r="H192">
        <v>2</v>
      </c>
      <c r="I192">
        <v>4</v>
      </c>
      <c r="J192">
        <v>4</v>
      </c>
      <c r="K192">
        <v>1</v>
      </c>
      <c r="L192">
        <v>0</v>
      </c>
      <c r="M192">
        <v>2</v>
      </c>
      <c r="N192">
        <v>0</v>
      </c>
      <c r="O192">
        <v>0</v>
      </c>
      <c r="P192">
        <v>1</v>
      </c>
      <c r="Q192">
        <f t="shared" si="54"/>
        <v>32</v>
      </c>
      <c r="R192" s="29">
        <f ca="1">SUM(OFFSET(E192,,,,List!$D$2))</f>
        <v>31</v>
      </c>
    </row>
    <row r="193" spans="1:18" x14ac:dyDescent="0.25">
      <c r="A193" t="s">
        <v>20</v>
      </c>
      <c r="B193" t="s">
        <v>36</v>
      </c>
      <c r="C193" t="s">
        <v>103</v>
      </c>
      <c r="D193" t="s">
        <v>113</v>
      </c>
      <c r="E193">
        <v>8</v>
      </c>
      <c r="F193">
        <v>1</v>
      </c>
      <c r="G193">
        <v>9</v>
      </c>
      <c r="H193">
        <v>1</v>
      </c>
      <c r="I193">
        <v>3</v>
      </c>
      <c r="J193">
        <v>2</v>
      </c>
      <c r="K193">
        <v>2</v>
      </c>
      <c r="L193">
        <v>1</v>
      </c>
      <c r="M193">
        <v>1</v>
      </c>
      <c r="N193">
        <v>0</v>
      </c>
      <c r="O193">
        <v>2</v>
      </c>
      <c r="P193">
        <v>1</v>
      </c>
      <c r="Q193">
        <f t="shared" si="54"/>
        <v>31</v>
      </c>
      <c r="R193" s="29">
        <f ca="1">SUM(OFFSET(E193,,,,List!$D$2))</f>
        <v>28</v>
      </c>
    </row>
    <row r="194" spans="1:18" x14ac:dyDescent="0.25">
      <c r="A194" t="s">
        <v>20</v>
      </c>
      <c r="B194" t="s">
        <v>36</v>
      </c>
      <c r="C194" t="s">
        <v>103</v>
      </c>
      <c r="D194" t="s">
        <v>119</v>
      </c>
      <c r="E194">
        <v>6</v>
      </c>
      <c r="F194">
        <v>6</v>
      </c>
      <c r="G194">
        <v>5</v>
      </c>
      <c r="H194">
        <v>0</v>
      </c>
      <c r="I194">
        <v>4</v>
      </c>
      <c r="J194">
        <v>1</v>
      </c>
      <c r="K194">
        <v>0</v>
      </c>
      <c r="L194">
        <v>0</v>
      </c>
      <c r="M194">
        <v>1</v>
      </c>
      <c r="N194">
        <v>0</v>
      </c>
      <c r="O194">
        <v>1</v>
      </c>
      <c r="P194">
        <v>2</v>
      </c>
      <c r="Q194">
        <f t="shared" si="54"/>
        <v>26</v>
      </c>
      <c r="R194" s="29">
        <f ca="1">SUM(OFFSET(E194,,,,List!$D$2))</f>
        <v>23</v>
      </c>
    </row>
    <row r="195" spans="1:18" x14ac:dyDescent="0.25">
      <c r="A195" t="s">
        <v>20</v>
      </c>
      <c r="B195" t="s">
        <v>36</v>
      </c>
      <c r="C195" t="s">
        <v>103</v>
      </c>
      <c r="D195" t="s">
        <v>81</v>
      </c>
      <c r="E195">
        <v>8</v>
      </c>
      <c r="F195">
        <v>8</v>
      </c>
      <c r="G195">
        <v>8</v>
      </c>
      <c r="H195">
        <v>0</v>
      </c>
      <c r="I195">
        <v>7</v>
      </c>
      <c r="J195">
        <v>0</v>
      </c>
      <c r="K195">
        <v>2</v>
      </c>
      <c r="L195">
        <v>1</v>
      </c>
      <c r="M195">
        <v>0</v>
      </c>
      <c r="N195">
        <v>1</v>
      </c>
      <c r="O195">
        <v>1</v>
      </c>
      <c r="P195">
        <v>2</v>
      </c>
      <c r="Q195">
        <f t="shared" si="54"/>
        <v>38</v>
      </c>
      <c r="R195" s="29">
        <f ca="1">SUM(OFFSET(E195,,,,List!$D$2))</f>
        <v>35</v>
      </c>
    </row>
    <row r="196" spans="1:18" x14ac:dyDescent="0.25">
      <c r="A196" t="s">
        <v>20</v>
      </c>
      <c r="B196" t="s">
        <v>36</v>
      </c>
      <c r="C196" t="s">
        <v>103</v>
      </c>
      <c r="D196" t="s">
        <v>117</v>
      </c>
      <c r="E196">
        <v>3</v>
      </c>
      <c r="F196">
        <v>9</v>
      </c>
      <c r="G196">
        <v>0</v>
      </c>
      <c r="H196">
        <v>4</v>
      </c>
      <c r="I196">
        <v>8</v>
      </c>
      <c r="J196">
        <v>0</v>
      </c>
      <c r="K196">
        <v>2</v>
      </c>
      <c r="L196">
        <v>1</v>
      </c>
      <c r="M196">
        <v>1</v>
      </c>
      <c r="N196">
        <v>2</v>
      </c>
      <c r="O196">
        <v>2</v>
      </c>
      <c r="P196">
        <v>1</v>
      </c>
      <c r="Q196">
        <f t="shared" si="54"/>
        <v>33</v>
      </c>
      <c r="R196" s="29">
        <f ca="1">SUM(OFFSET(E196,,,,List!$D$2))</f>
        <v>30</v>
      </c>
    </row>
    <row r="197" spans="1:18" x14ac:dyDescent="0.25">
      <c r="A197" t="s">
        <v>20</v>
      </c>
      <c r="B197" t="s">
        <v>36</v>
      </c>
      <c r="C197" t="s">
        <v>103</v>
      </c>
      <c r="D197" t="s">
        <v>15</v>
      </c>
      <c r="E197">
        <f t="shared" ref="E197:P197" si="55">SUM(E187:E196)</f>
        <v>36</v>
      </c>
      <c r="F197">
        <f t="shared" si="55"/>
        <v>38</v>
      </c>
      <c r="G197">
        <f t="shared" si="55"/>
        <v>36</v>
      </c>
      <c r="H197">
        <f t="shared" si="55"/>
        <v>14</v>
      </c>
      <c r="I197">
        <f t="shared" si="55"/>
        <v>31</v>
      </c>
      <c r="J197">
        <f t="shared" si="55"/>
        <v>13</v>
      </c>
      <c r="K197">
        <f t="shared" si="55"/>
        <v>14</v>
      </c>
      <c r="L197">
        <f t="shared" si="55"/>
        <v>31</v>
      </c>
      <c r="M197">
        <f t="shared" si="55"/>
        <v>31</v>
      </c>
      <c r="N197">
        <f t="shared" si="55"/>
        <v>24</v>
      </c>
      <c r="O197">
        <f t="shared" si="55"/>
        <v>18</v>
      </c>
      <c r="P197">
        <f t="shared" si="55"/>
        <v>24</v>
      </c>
      <c r="Q197">
        <f>SUM(E197:P197)</f>
        <v>310</v>
      </c>
      <c r="R197" s="29">
        <f ca="1">SUM(OFFSET(E197,,,,List!$D$2))</f>
        <v>268</v>
      </c>
    </row>
    <row r="199" spans="1:18" x14ac:dyDescent="0.25">
      <c r="A199" s="20" t="s">
        <v>41</v>
      </c>
      <c r="B199" s="20" t="s">
        <v>54</v>
      </c>
      <c r="C199" s="20" t="s">
        <v>55</v>
      </c>
      <c r="D199" s="11" t="s">
        <v>128</v>
      </c>
      <c r="E199" s="10" t="s">
        <v>42</v>
      </c>
      <c r="F199" s="10" t="s">
        <v>43</v>
      </c>
      <c r="G199" s="10" t="s">
        <v>44</v>
      </c>
      <c r="H199" s="10" t="s">
        <v>45</v>
      </c>
      <c r="I199" s="10" t="s">
        <v>46</v>
      </c>
      <c r="J199" s="10" t="s">
        <v>47</v>
      </c>
      <c r="K199" s="10" t="s">
        <v>48</v>
      </c>
      <c r="L199" s="10" t="s">
        <v>49</v>
      </c>
      <c r="M199" s="10" t="s">
        <v>50</v>
      </c>
      <c r="N199" s="10" t="s">
        <v>51</v>
      </c>
      <c r="O199" s="10" t="s">
        <v>6</v>
      </c>
      <c r="P199" s="10" t="s">
        <v>52</v>
      </c>
      <c r="Q199" s="10" t="s">
        <v>15</v>
      </c>
      <c r="R199" s="10" t="s">
        <v>40</v>
      </c>
    </row>
    <row r="200" spans="1:18" x14ac:dyDescent="0.25">
      <c r="A200" t="s">
        <v>19</v>
      </c>
      <c r="B200" t="s">
        <v>36</v>
      </c>
      <c r="C200" t="s">
        <v>103</v>
      </c>
      <c r="D200" t="s">
        <v>120</v>
      </c>
      <c r="E200">
        <v>2</v>
      </c>
      <c r="F200">
        <v>3</v>
      </c>
      <c r="G200">
        <v>2</v>
      </c>
      <c r="H200">
        <v>2</v>
      </c>
      <c r="I200">
        <v>3</v>
      </c>
      <c r="J200">
        <v>3</v>
      </c>
      <c r="K200">
        <v>3</v>
      </c>
      <c r="L200">
        <v>1</v>
      </c>
      <c r="M200">
        <v>3</v>
      </c>
      <c r="N200">
        <v>2</v>
      </c>
      <c r="O200">
        <v>3</v>
      </c>
      <c r="P200">
        <v>3</v>
      </c>
      <c r="Q200">
        <f t="shared" ref="Q200:Q209" si="56">SUM(E200:P200)</f>
        <v>30</v>
      </c>
      <c r="R200" s="29">
        <f ca="1">SUM(OFFSET(E200,,,,List!$D$2))</f>
        <v>24</v>
      </c>
    </row>
    <row r="201" spans="1:18" x14ac:dyDescent="0.25">
      <c r="A201" t="s">
        <v>19</v>
      </c>
      <c r="B201" t="s">
        <v>36</v>
      </c>
      <c r="C201" t="s">
        <v>103</v>
      </c>
      <c r="D201" t="s">
        <v>115</v>
      </c>
      <c r="E201">
        <v>3</v>
      </c>
      <c r="F201">
        <v>3</v>
      </c>
      <c r="G201">
        <v>1</v>
      </c>
      <c r="H201">
        <v>1</v>
      </c>
      <c r="I201">
        <v>2</v>
      </c>
      <c r="J201">
        <v>1</v>
      </c>
      <c r="K201">
        <v>2</v>
      </c>
      <c r="L201">
        <v>2</v>
      </c>
      <c r="M201">
        <v>3</v>
      </c>
      <c r="N201">
        <v>1</v>
      </c>
      <c r="O201">
        <v>1</v>
      </c>
      <c r="P201">
        <v>3</v>
      </c>
      <c r="Q201">
        <f t="shared" si="56"/>
        <v>23</v>
      </c>
      <c r="R201" s="29">
        <f ca="1">SUM(OFFSET(E201,,,,List!$D$2))</f>
        <v>19</v>
      </c>
    </row>
    <row r="202" spans="1:18" x14ac:dyDescent="0.25">
      <c r="A202" t="s">
        <v>19</v>
      </c>
      <c r="B202" t="s">
        <v>36</v>
      </c>
      <c r="C202" t="s">
        <v>103</v>
      </c>
      <c r="D202" t="s">
        <v>82</v>
      </c>
      <c r="E202">
        <v>2</v>
      </c>
      <c r="F202">
        <v>2</v>
      </c>
      <c r="G202">
        <v>3</v>
      </c>
      <c r="H202">
        <v>3</v>
      </c>
      <c r="I202">
        <v>3</v>
      </c>
      <c r="J202">
        <v>1</v>
      </c>
      <c r="K202">
        <v>1</v>
      </c>
      <c r="L202">
        <v>3</v>
      </c>
      <c r="M202">
        <v>2</v>
      </c>
      <c r="N202">
        <v>2</v>
      </c>
      <c r="O202">
        <v>3</v>
      </c>
      <c r="P202">
        <v>1</v>
      </c>
      <c r="Q202">
        <f t="shared" si="56"/>
        <v>26</v>
      </c>
      <c r="R202" s="29">
        <f ca="1">SUM(OFFSET(E202,,,,List!$D$2))</f>
        <v>22</v>
      </c>
    </row>
    <row r="203" spans="1:18" x14ac:dyDescent="0.25">
      <c r="A203" t="s">
        <v>19</v>
      </c>
      <c r="B203" t="s">
        <v>36</v>
      </c>
      <c r="C203" t="s">
        <v>103</v>
      </c>
      <c r="D203" t="s">
        <v>116</v>
      </c>
      <c r="E203">
        <v>1</v>
      </c>
      <c r="F203">
        <v>3</v>
      </c>
      <c r="G203">
        <v>3</v>
      </c>
      <c r="H203">
        <v>3</v>
      </c>
      <c r="I203">
        <v>3</v>
      </c>
      <c r="J203">
        <v>2</v>
      </c>
      <c r="K203">
        <v>2</v>
      </c>
      <c r="L203">
        <v>3</v>
      </c>
      <c r="M203">
        <v>1</v>
      </c>
      <c r="N203">
        <v>2</v>
      </c>
      <c r="O203">
        <v>2</v>
      </c>
      <c r="P203">
        <v>3</v>
      </c>
      <c r="Q203">
        <f t="shared" si="56"/>
        <v>28</v>
      </c>
      <c r="R203" s="29">
        <f ca="1">SUM(OFFSET(E203,,,,List!$D$2))</f>
        <v>23</v>
      </c>
    </row>
    <row r="204" spans="1:18" x14ac:dyDescent="0.25">
      <c r="A204" t="s">
        <v>19</v>
      </c>
      <c r="B204" t="s">
        <v>36</v>
      </c>
      <c r="C204" t="s">
        <v>103</v>
      </c>
      <c r="D204" t="s">
        <v>114</v>
      </c>
      <c r="E204">
        <v>2</v>
      </c>
      <c r="F204">
        <v>1</v>
      </c>
      <c r="G204">
        <v>1</v>
      </c>
      <c r="H204">
        <v>2</v>
      </c>
      <c r="I204">
        <v>1</v>
      </c>
      <c r="J204">
        <v>1</v>
      </c>
      <c r="K204">
        <v>1</v>
      </c>
      <c r="L204">
        <v>2</v>
      </c>
      <c r="M204">
        <v>1</v>
      </c>
      <c r="N204">
        <v>2</v>
      </c>
      <c r="O204">
        <v>3</v>
      </c>
      <c r="P204">
        <v>2</v>
      </c>
      <c r="Q204">
        <f t="shared" si="56"/>
        <v>19</v>
      </c>
      <c r="R204" s="29">
        <f ca="1">SUM(OFFSET(E204,,,,List!$D$2))</f>
        <v>14</v>
      </c>
    </row>
    <row r="205" spans="1:18" x14ac:dyDescent="0.25">
      <c r="A205" t="s">
        <v>19</v>
      </c>
      <c r="B205" t="s">
        <v>36</v>
      </c>
      <c r="C205" t="s">
        <v>103</v>
      </c>
      <c r="D205" t="s">
        <v>118</v>
      </c>
      <c r="E205">
        <v>1</v>
      </c>
      <c r="F205">
        <v>1</v>
      </c>
      <c r="G205">
        <v>3</v>
      </c>
      <c r="H205">
        <v>2</v>
      </c>
      <c r="I205">
        <v>2</v>
      </c>
      <c r="J205">
        <v>1</v>
      </c>
      <c r="K205">
        <v>3</v>
      </c>
      <c r="L205">
        <v>2</v>
      </c>
      <c r="M205">
        <v>1</v>
      </c>
      <c r="N205">
        <v>2</v>
      </c>
      <c r="O205">
        <v>3</v>
      </c>
      <c r="P205">
        <v>3</v>
      </c>
      <c r="Q205">
        <f t="shared" si="56"/>
        <v>24</v>
      </c>
      <c r="R205" s="29">
        <f ca="1">SUM(OFFSET(E205,,,,List!$D$2))</f>
        <v>18</v>
      </c>
    </row>
    <row r="206" spans="1:18" x14ac:dyDescent="0.25">
      <c r="A206" t="s">
        <v>19</v>
      </c>
      <c r="B206" t="s">
        <v>36</v>
      </c>
      <c r="C206" t="s">
        <v>103</v>
      </c>
      <c r="D206" t="s">
        <v>113</v>
      </c>
      <c r="E206">
        <v>3</v>
      </c>
      <c r="F206">
        <v>1</v>
      </c>
      <c r="G206">
        <v>2</v>
      </c>
      <c r="H206">
        <v>3</v>
      </c>
      <c r="I206">
        <v>1</v>
      </c>
      <c r="J206">
        <v>2</v>
      </c>
      <c r="K206">
        <v>3</v>
      </c>
      <c r="L206">
        <v>2</v>
      </c>
      <c r="M206">
        <v>3</v>
      </c>
      <c r="N206">
        <v>3</v>
      </c>
      <c r="O206">
        <v>3</v>
      </c>
      <c r="P206">
        <v>3</v>
      </c>
      <c r="Q206">
        <f t="shared" si="56"/>
        <v>29</v>
      </c>
      <c r="R206" s="29">
        <f ca="1">SUM(OFFSET(E206,,,,List!$D$2))</f>
        <v>23</v>
      </c>
    </row>
    <row r="207" spans="1:18" x14ac:dyDescent="0.25">
      <c r="A207" t="s">
        <v>19</v>
      </c>
      <c r="B207" t="s">
        <v>36</v>
      </c>
      <c r="C207" t="s">
        <v>103</v>
      </c>
      <c r="D207" t="s">
        <v>119</v>
      </c>
      <c r="E207">
        <v>1</v>
      </c>
      <c r="F207">
        <v>1</v>
      </c>
      <c r="G207">
        <v>3</v>
      </c>
      <c r="H207">
        <v>3</v>
      </c>
      <c r="I207">
        <v>3</v>
      </c>
      <c r="J207">
        <v>2</v>
      </c>
      <c r="K207">
        <v>2</v>
      </c>
      <c r="L207">
        <v>1</v>
      </c>
      <c r="M207">
        <v>3</v>
      </c>
      <c r="N207">
        <v>1</v>
      </c>
      <c r="O207">
        <v>1</v>
      </c>
      <c r="P207">
        <v>1</v>
      </c>
      <c r="Q207">
        <f t="shared" si="56"/>
        <v>22</v>
      </c>
      <c r="R207" s="29">
        <f ca="1">SUM(OFFSET(E207,,,,List!$D$2))</f>
        <v>20</v>
      </c>
    </row>
    <row r="208" spans="1:18" x14ac:dyDescent="0.25">
      <c r="A208" t="s">
        <v>19</v>
      </c>
      <c r="B208" t="s">
        <v>36</v>
      </c>
      <c r="C208" t="s">
        <v>103</v>
      </c>
      <c r="D208" t="s">
        <v>81</v>
      </c>
      <c r="E208">
        <v>2</v>
      </c>
      <c r="F208">
        <v>3</v>
      </c>
      <c r="G208">
        <v>3</v>
      </c>
      <c r="H208">
        <v>3</v>
      </c>
      <c r="I208">
        <v>1</v>
      </c>
      <c r="J208">
        <v>1</v>
      </c>
      <c r="K208">
        <v>2</v>
      </c>
      <c r="L208">
        <v>1</v>
      </c>
      <c r="M208">
        <v>1</v>
      </c>
      <c r="N208">
        <v>1</v>
      </c>
      <c r="O208">
        <v>3</v>
      </c>
      <c r="P208">
        <v>3</v>
      </c>
      <c r="Q208">
        <f t="shared" si="56"/>
        <v>24</v>
      </c>
      <c r="R208" s="29">
        <f ca="1">SUM(OFFSET(E208,,,,List!$D$2))</f>
        <v>18</v>
      </c>
    </row>
    <row r="209" spans="1:18" x14ac:dyDescent="0.25">
      <c r="A209" t="s">
        <v>19</v>
      </c>
      <c r="B209" t="s">
        <v>36</v>
      </c>
      <c r="C209" t="s">
        <v>103</v>
      </c>
      <c r="D209" t="s">
        <v>117</v>
      </c>
      <c r="E209">
        <v>1</v>
      </c>
      <c r="F209">
        <v>3</v>
      </c>
      <c r="G209">
        <v>2</v>
      </c>
      <c r="H209">
        <v>2</v>
      </c>
      <c r="I209">
        <v>3</v>
      </c>
      <c r="J209">
        <v>3</v>
      </c>
      <c r="K209">
        <v>3</v>
      </c>
      <c r="L209">
        <v>1</v>
      </c>
      <c r="M209">
        <v>1</v>
      </c>
      <c r="N209">
        <v>3</v>
      </c>
      <c r="O209">
        <v>3</v>
      </c>
      <c r="P209">
        <v>1</v>
      </c>
      <c r="Q209">
        <f t="shared" si="56"/>
        <v>26</v>
      </c>
      <c r="R209" s="29">
        <f ca="1">SUM(OFFSET(E209,,,,List!$D$2))</f>
        <v>22</v>
      </c>
    </row>
    <row r="210" spans="1:18" x14ac:dyDescent="0.25">
      <c r="A210" t="s">
        <v>19</v>
      </c>
      <c r="B210" t="s">
        <v>36</v>
      </c>
      <c r="C210" t="s">
        <v>103</v>
      </c>
      <c r="D210" t="s">
        <v>15</v>
      </c>
      <c r="E210">
        <f t="shared" ref="E210:P210" si="57">SUM(E200:E209)</f>
        <v>18</v>
      </c>
      <c r="F210">
        <f t="shared" si="57"/>
        <v>21</v>
      </c>
      <c r="G210">
        <f t="shared" si="57"/>
        <v>23</v>
      </c>
      <c r="H210">
        <f t="shared" si="57"/>
        <v>24</v>
      </c>
      <c r="I210">
        <f t="shared" si="57"/>
        <v>22</v>
      </c>
      <c r="J210">
        <f t="shared" si="57"/>
        <v>17</v>
      </c>
      <c r="K210">
        <f t="shared" si="57"/>
        <v>22</v>
      </c>
      <c r="L210">
        <f t="shared" si="57"/>
        <v>18</v>
      </c>
      <c r="M210">
        <f t="shared" si="57"/>
        <v>19</v>
      </c>
      <c r="N210">
        <f t="shared" si="57"/>
        <v>19</v>
      </c>
      <c r="O210">
        <f t="shared" si="57"/>
        <v>25</v>
      </c>
      <c r="P210">
        <f t="shared" si="57"/>
        <v>23</v>
      </c>
      <c r="Q210">
        <f>SUM(E210:P210)</f>
        <v>251</v>
      </c>
      <c r="R210" s="29">
        <f ca="1">SUM(OFFSET(E210,,,,List!$D$2))</f>
        <v>203</v>
      </c>
    </row>
    <row r="212" spans="1:18" x14ac:dyDescent="0.25">
      <c r="A212" s="20" t="s">
        <v>41</v>
      </c>
      <c r="B212" s="20" t="s">
        <v>54</v>
      </c>
      <c r="C212" s="20" t="s">
        <v>55</v>
      </c>
      <c r="D212" s="11" t="s">
        <v>128</v>
      </c>
      <c r="E212" s="10" t="s">
        <v>42</v>
      </c>
      <c r="F212" s="10" t="s">
        <v>43</v>
      </c>
      <c r="G212" s="10" t="s">
        <v>44</v>
      </c>
      <c r="H212" s="10" t="s">
        <v>45</v>
      </c>
      <c r="I212" s="10" t="s">
        <v>46</v>
      </c>
      <c r="J212" s="10" t="s">
        <v>47</v>
      </c>
      <c r="K212" s="10" t="s">
        <v>48</v>
      </c>
      <c r="L212" s="10" t="s">
        <v>49</v>
      </c>
      <c r="M212" s="10" t="s">
        <v>50</v>
      </c>
      <c r="N212" s="10" t="s">
        <v>51</v>
      </c>
      <c r="O212" s="10" t="s">
        <v>6</v>
      </c>
      <c r="P212" s="10" t="s">
        <v>52</v>
      </c>
      <c r="Q212" s="10" t="s">
        <v>15</v>
      </c>
      <c r="R212" s="10" t="s">
        <v>40</v>
      </c>
    </row>
    <row r="213" spans="1:18" x14ac:dyDescent="0.25">
      <c r="A213" t="s">
        <v>20</v>
      </c>
      <c r="B213" t="s">
        <v>36</v>
      </c>
      <c r="C213" t="s">
        <v>78</v>
      </c>
      <c r="D213" t="s">
        <v>105</v>
      </c>
      <c r="E213">
        <v>1</v>
      </c>
      <c r="F213">
        <v>4</v>
      </c>
      <c r="G213">
        <v>4</v>
      </c>
      <c r="H213">
        <v>1</v>
      </c>
      <c r="I213">
        <v>5</v>
      </c>
      <c r="J213">
        <v>4</v>
      </c>
      <c r="K213">
        <v>3</v>
      </c>
      <c r="L213">
        <v>2</v>
      </c>
      <c r="M213">
        <v>5</v>
      </c>
      <c r="N213">
        <v>4</v>
      </c>
      <c r="O213">
        <v>5</v>
      </c>
      <c r="P213">
        <v>1</v>
      </c>
      <c r="Q213">
        <f t="shared" ref="Q213:Q222" si="58">SUM(E213:P213)</f>
        <v>39</v>
      </c>
      <c r="R213" s="29">
        <f ca="1">SUM(OFFSET(E213,,,,List!$D$2))</f>
        <v>33</v>
      </c>
    </row>
    <row r="214" spans="1:18" x14ac:dyDescent="0.25">
      <c r="A214" t="s">
        <v>20</v>
      </c>
      <c r="B214" t="s">
        <v>36</v>
      </c>
      <c r="C214" t="s">
        <v>78</v>
      </c>
      <c r="D214" t="s">
        <v>86</v>
      </c>
      <c r="E214">
        <v>5</v>
      </c>
      <c r="F214">
        <v>1</v>
      </c>
      <c r="G214">
        <v>2</v>
      </c>
      <c r="H214">
        <v>2</v>
      </c>
      <c r="I214">
        <v>3</v>
      </c>
      <c r="J214">
        <v>3</v>
      </c>
      <c r="K214">
        <v>5</v>
      </c>
      <c r="L214">
        <v>4</v>
      </c>
      <c r="M214">
        <v>5</v>
      </c>
      <c r="N214">
        <v>5</v>
      </c>
      <c r="O214">
        <v>5</v>
      </c>
      <c r="P214">
        <v>4</v>
      </c>
      <c r="Q214">
        <f t="shared" si="58"/>
        <v>44</v>
      </c>
      <c r="R214" s="29">
        <f ca="1">SUM(OFFSET(E214,,,,List!$D$2))</f>
        <v>35</v>
      </c>
    </row>
    <row r="215" spans="1:18" x14ac:dyDescent="0.25">
      <c r="A215" t="s">
        <v>20</v>
      </c>
      <c r="B215" t="s">
        <v>36</v>
      </c>
      <c r="C215" t="s">
        <v>78</v>
      </c>
      <c r="D215" t="s">
        <v>87</v>
      </c>
      <c r="E215">
        <v>2</v>
      </c>
      <c r="F215">
        <v>3</v>
      </c>
      <c r="G215">
        <v>3</v>
      </c>
      <c r="H215">
        <v>2</v>
      </c>
      <c r="I215">
        <v>3</v>
      </c>
      <c r="J215">
        <v>2</v>
      </c>
      <c r="K215">
        <v>4</v>
      </c>
      <c r="L215">
        <v>5</v>
      </c>
      <c r="M215">
        <v>2</v>
      </c>
      <c r="N215">
        <v>3</v>
      </c>
      <c r="O215">
        <v>4</v>
      </c>
      <c r="P215">
        <v>2</v>
      </c>
      <c r="Q215">
        <f t="shared" si="58"/>
        <v>35</v>
      </c>
      <c r="R215" s="29">
        <f ca="1">SUM(OFFSET(E215,,,,List!$D$2))</f>
        <v>29</v>
      </c>
    </row>
    <row r="216" spans="1:18" x14ac:dyDescent="0.25">
      <c r="A216" t="s">
        <v>20</v>
      </c>
      <c r="B216" t="s">
        <v>36</v>
      </c>
      <c r="C216" t="s">
        <v>78</v>
      </c>
      <c r="D216" t="s">
        <v>111</v>
      </c>
      <c r="E216">
        <v>4</v>
      </c>
      <c r="F216">
        <v>3</v>
      </c>
      <c r="G216">
        <v>3</v>
      </c>
      <c r="H216">
        <v>5</v>
      </c>
      <c r="I216">
        <v>1</v>
      </c>
      <c r="J216">
        <v>2</v>
      </c>
      <c r="K216">
        <v>4</v>
      </c>
      <c r="L216">
        <v>5</v>
      </c>
      <c r="M216">
        <v>2</v>
      </c>
      <c r="N216">
        <v>4</v>
      </c>
      <c r="O216">
        <v>1</v>
      </c>
      <c r="P216">
        <v>5</v>
      </c>
      <c r="Q216">
        <f t="shared" si="58"/>
        <v>39</v>
      </c>
      <c r="R216" s="29">
        <f ca="1">SUM(OFFSET(E216,,,,List!$D$2))</f>
        <v>33</v>
      </c>
    </row>
    <row r="217" spans="1:18" x14ac:dyDescent="0.25">
      <c r="A217" t="s">
        <v>20</v>
      </c>
      <c r="B217" t="s">
        <v>36</v>
      </c>
      <c r="C217" t="s">
        <v>78</v>
      </c>
      <c r="D217" t="s">
        <v>108</v>
      </c>
      <c r="E217">
        <v>4</v>
      </c>
      <c r="F217">
        <v>5</v>
      </c>
      <c r="G217">
        <v>4</v>
      </c>
      <c r="H217">
        <v>3</v>
      </c>
      <c r="I217">
        <v>2</v>
      </c>
      <c r="J217">
        <v>3</v>
      </c>
      <c r="K217">
        <v>2</v>
      </c>
      <c r="L217">
        <v>4</v>
      </c>
      <c r="M217">
        <v>3</v>
      </c>
      <c r="N217">
        <v>1</v>
      </c>
      <c r="O217">
        <v>1</v>
      </c>
      <c r="P217">
        <v>1</v>
      </c>
      <c r="Q217">
        <f t="shared" si="58"/>
        <v>33</v>
      </c>
      <c r="R217" s="29">
        <f ca="1">SUM(OFFSET(E217,,,,List!$D$2))</f>
        <v>31</v>
      </c>
    </row>
    <row r="218" spans="1:18" x14ac:dyDescent="0.25">
      <c r="A218" t="s">
        <v>20</v>
      </c>
      <c r="B218" t="s">
        <v>36</v>
      </c>
      <c r="C218" t="s">
        <v>78</v>
      </c>
      <c r="D218" t="s">
        <v>109</v>
      </c>
      <c r="E218">
        <v>4</v>
      </c>
      <c r="F218">
        <v>1</v>
      </c>
      <c r="G218">
        <v>4</v>
      </c>
      <c r="H218">
        <v>2</v>
      </c>
      <c r="I218">
        <v>4</v>
      </c>
      <c r="J218">
        <v>2</v>
      </c>
      <c r="K218">
        <v>2</v>
      </c>
      <c r="L218">
        <v>1</v>
      </c>
      <c r="M218">
        <v>2</v>
      </c>
      <c r="N218">
        <v>3</v>
      </c>
      <c r="O218">
        <v>4</v>
      </c>
      <c r="P218">
        <v>5</v>
      </c>
      <c r="Q218">
        <f t="shared" si="58"/>
        <v>34</v>
      </c>
      <c r="R218" s="29">
        <f ca="1">SUM(OFFSET(E218,,,,List!$D$2))</f>
        <v>25</v>
      </c>
    </row>
    <row r="219" spans="1:18" x14ac:dyDescent="0.25">
      <c r="A219" t="s">
        <v>20</v>
      </c>
      <c r="B219" t="s">
        <v>36</v>
      </c>
      <c r="C219" t="s">
        <v>78</v>
      </c>
      <c r="D219" t="s">
        <v>112</v>
      </c>
      <c r="E219">
        <v>3</v>
      </c>
      <c r="F219">
        <v>2</v>
      </c>
      <c r="G219">
        <v>4</v>
      </c>
      <c r="H219">
        <v>1</v>
      </c>
      <c r="I219">
        <v>3</v>
      </c>
      <c r="J219">
        <v>3</v>
      </c>
      <c r="K219">
        <v>2</v>
      </c>
      <c r="L219">
        <v>1</v>
      </c>
      <c r="M219">
        <v>3</v>
      </c>
      <c r="N219">
        <v>1</v>
      </c>
      <c r="O219">
        <v>2</v>
      </c>
      <c r="P219">
        <v>2</v>
      </c>
      <c r="Q219">
        <f t="shared" si="58"/>
        <v>27</v>
      </c>
      <c r="R219" s="29">
        <f ca="1">SUM(OFFSET(E219,,,,List!$D$2))</f>
        <v>23</v>
      </c>
    </row>
    <row r="220" spans="1:18" x14ac:dyDescent="0.25">
      <c r="A220" t="s">
        <v>20</v>
      </c>
      <c r="B220" t="s">
        <v>36</v>
      </c>
      <c r="C220" t="s">
        <v>78</v>
      </c>
      <c r="D220" t="s">
        <v>106</v>
      </c>
      <c r="E220">
        <v>5</v>
      </c>
      <c r="F220">
        <v>4</v>
      </c>
      <c r="G220">
        <v>5</v>
      </c>
      <c r="H220">
        <v>4</v>
      </c>
      <c r="I220">
        <v>5</v>
      </c>
      <c r="J220">
        <v>2</v>
      </c>
      <c r="K220">
        <v>5</v>
      </c>
      <c r="L220">
        <v>4</v>
      </c>
      <c r="M220">
        <v>1</v>
      </c>
      <c r="N220">
        <v>5</v>
      </c>
      <c r="O220">
        <v>2</v>
      </c>
      <c r="P220">
        <v>4</v>
      </c>
      <c r="Q220">
        <f t="shared" si="58"/>
        <v>46</v>
      </c>
      <c r="R220" s="29">
        <f ca="1">SUM(OFFSET(E220,,,,List!$D$2))</f>
        <v>40</v>
      </c>
    </row>
    <row r="221" spans="1:18" x14ac:dyDescent="0.25">
      <c r="A221" t="s">
        <v>20</v>
      </c>
      <c r="B221" t="s">
        <v>36</v>
      </c>
      <c r="C221" t="s">
        <v>78</v>
      </c>
      <c r="D221" t="s">
        <v>110</v>
      </c>
      <c r="E221">
        <v>4</v>
      </c>
      <c r="F221">
        <v>3</v>
      </c>
      <c r="G221">
        <v>2</v>
      </c>
      <c r="H221">
        <v>2</v>
      </c>
      <c r="I221">
        <v>3</v>
      </c>
      <c r="J221">
        <v>5</v>
      </c>
      <c r="K221">
        <v>3</v>
      </c>
      <c r="L221">
        <v>1</v>
      </c>
      <c r="M221">
        <v>5</v>
      </c>
      <c r="N221">
        <v>4</v>
      </c>
      <c r="O221">
        <v>3</v>
      </c>
      <c r="P221">
        <v>4</v>
      </c>
      <c r="Q221">
        <f t="shared" si="58"/>
        <v>39</v>
      </c>
      <c r="R221" s="29">
        <f ca="1">SUM(OFFSET(E221,,,,List!$D$2))</f>
        <v>32</v>
      </c>
    </row>
    <row r="222" spans="1:18" x14ac:dyDescent="0.25">
      <c r="A222" t="s">
        <v>20</v>
      </c>
      <c r="B222" t="s">
        <v>36</v>
      </c>
      <c r="C222" t="s">
        <v>78</v>
      </c>
      <c r="D222" t="s">
        <v>107</v>
      </c>
      <c r="E222">
        <v>3</v>
      </c>
      <c r="F222">
        <v>3</v>
      </c>
      <c r="G222">
        <v>2</v>
      </c>
      <c r="H222">
        <v>3</v>
      </c>
      <c r="I222">
        <v>1</v>
      </c>
      <c r="J222">
        <v>3</v>
      </c>
      <c r="K222">
        <v>4</v>
      </c>
      <c r="L222">
        <v>5</v>
      </c>
      <c r="M222">
        <v>1</v>
      </c>
      <c r="N222">
        <v>4</v>
      </c>
      <c r="O222">
        <v>2</v>
      </c>
      <c r="P222">
        <v>5</v>
      </c>
      <c r="Q222">
        <f t="shared" si="58"/>
        <v>36</v>
      </c>
      <c r="R222" s="29">
        <f ca="1">SUM(OFFSET(E222,,,,List!$D$2))</f>
        <v>29</v>
      </c>
    </row>
    <row r="223" spans="1:18" x14ac:dyDescent="0.25">
      <c r="A223" t="s">
        <v>20</v>
      </c>
      <c r="B223" t="s">
        <v>36</v>
      </c>
      <c r="C223" t="s">
        <v>78</v>
      </c>
      <c r="D223" t="s">
        <v>15</v>
      </c>
      <c r="R223" s="29"/>
    </row>
    <row r="225" spans="1:18" x14ac:dyDescent="0.25">
      <c r="A225" t="s">
        <v>19</v>
      </c>
      <c r="B225" t="s">
        <v>36</v>
      </c>
      <c r="C225" t="s">
        <v>78</v>
      </c>
      <c r="D225" t="s">
        <v>105</v>
      </c>
      <c r="E225">
        <v>5</v>
      </c>
      <c r="F225">
        <v>1</v>
      </c>
      <c r="G225">
        <v>4</v>
      </c>
      <c r="H225">
        <v>5</v>
      </c>
      <c r="I225">
        <v>3</v>
      </c>
      <c r="J225">
        <v>4</v>
      </c>
      <c r="K225">
        <v>3</v>
      </c>
      <c r="L225">
        <v>3</v>
      </c>
      <c r="M225">
        <v>5</v>
      </c>
      <c r="N225">
        <v>1</v>
      </c>
      <c r="O225">
        <v>3</v>
      </c>
      <c r="P225">
        <v>4</v>
      </c>
      <c r="Q225">
        <f t="shared" ref="Q225:Q234" si="59">SUM(E225:P225)</f>
        <v>41</v>
      </c>
      <c r="R225" s="29">
        <f ca="1">SUM(OFFSET(E225,,,,List!$D$2))</f>
        <v>34</v>
      </c>
    </row>
    <row r="226" spans="1:18" x14ac:dyDescent="0.25">
      <c r="A226" t="s">
        <v>19</v>
      </c>
      <c r="B226" t="s">
        <v>36</v>
      </c>
      <c r="C226" t="s">
        <v>78</v>
      </c>
      <c r="D226" t="s">
        <v>86</v>
      </c>
      <c r="E226">
        <v>5</v>
      </c>
      <c r="F226">
        <v>4</v>
      </c>
      <c r="G226">
        <v>4</v>
      </c>
      <c r="H226">
        <v>3</v>
      </c>
      <c r="I226">
        <v>5</v>
      </c>
      <c r="J226">
        <v>2</v>
      </c>
      <c r="K226">
        <v>2</v>
      </c>
      <c r="L226">
        <v>3</v>
      </c>
      <c r="M226">
        <v>4</v>
      </c>
      <c r="N226">
        <v>2</v>
      </c>
      <c r="O226">
        <v>3</v>
      </c>
      <c r="P226">
        <v>2</v>
      </c>
      <c r="Q226">
        <f t="shared" si="59"/>
        <v>39</v>
      </c>
      <c r="R226" s="29">
        <f ca="1">SUM(OFFSET(E226,,,,List!$D$2))</f>
        <v>34</v>
      </c>
    </row>
    <row r="227" spans="1:18" x14ac:dyDescent="0.25">
      <c r="A227" t="s">
        <v>19</v>
      </c>
      <c r="B227" t="s">
        <v>36</v>
      </c>
      <c r="C227" t="s">
        <v>78</v>
      </c>
      <c r="D227" t="s">
        <v>87</v>
      </c>
      <c r="E227">
        <v>1</v>
      </c>
      <c r="F227">
        <v>4</v>
      </c>
      <c r="G227">
        <v>1</v>
      </c>
      <c r="H227">
        <v>5</v>
      </c>
      <c r="I227">
        <v>4</v>
      </c>
      <c r="J227">
        <v>1</v>
      </c>
      <c r="K227">
        <v>4</v>
      </c>
      <c r="L227">
        <v>5</v>
      </c>
      <c r="M227">
        <v>4</v>
      </c>
      <c r="N227">
        <v>4</v>
      </c>
      <c r="O227">
        <v>1</v>
      </c>
      <c r="P227">
        <v>3</v>
      </c>
      <c r="Q227">
        <f t="shared" si="59"/>
        <v>37</v>
      </c>
      <c r="R227" s="29">
        <f ca="1">SUM(OFFSET(E227,,,,List!$D$2))</f>
        <v>33</v>
      </c>
    </row>
    <row r="228" spans="1:18" x14ac:dyDescent="0.25">
      <c r="A228" t="s">
        <v>19</v>
      </c>
      <c r="B228" t="s">
        <v>36</v>
      </c>
      <c r="C228" t="s">
        <v>78</v>
      </c>
      <c r="D228" t="s">
        <v>111</v>
      </c>
      <c r="E228">
        <v>3</v>
      </c>
      <c r="F228">
        <v>1</v>
      </c>
      <c r="G228">
        <v>2</v>
      </c>
      <c r="H228">
        <v>1</v>
      </c>
      <c r="I228">
        <v>5</v>
      </c>
      <c r="J228">
        <v>2</v>
      </c>
      <c r="K228">
        <v>3</v>
      </c>
      <c r="L228">
        <v>1</v>
      </c>
      <c r="M228">
        <v>2</v>
      </c>
      <c r="N228">
        <v>1</v>
      </c>
      <c r="O228">
        <v>4</v>
      </c>
      <c r="P228">
        <v>2</v>
      </c>
      <c r="Q228">
        <f t="shared" si="59"/>
        <v>27</v>
      </c>
      <c r="R228" s="29">
        <f ca="1">SUM(OFFSET(E228,,,,List!$D$2))</f>
        <v>21</v>
      </c>
    </row>
    <row r="229" spans="1:18" x14ac:dyDescent="0.25">
      <c r="A229" t="s">
        <v>19</v>
      </c>
      <c r="B229" t="s">
        <v>36</v>
      </c>
      <c r="C229" t="s">
        <v>78</v>
      </c>
      <c r="D229" t="s">
        <v>108</v>
      </c>
      <c r="E229">
        <v>4</v>
      </c>
      <c r="F229">
        <v>3</v>
      </c>
      <c r="G229">
        <v>5</v>
      </c>
      <c r="H229">
        <v>3</v>
      </c>
      <c r="I229">
        <v>3</v>
      </c>
      <c r="J229">
        <v>3</v>
      </c>
      <c r="K229">
        <v>2</v>
      </c>
      <c r="L229">
        <v>2</v>
      </c>
      <c r="M229">
        <v>5</v>
      </c>
      <c r="N229">
        <v>3</v>
      </c>
      <c r="O229">
        <v>3</v>
      </c>
      <c r="P229">
        <v>1</v>
      </c>
      <c r="Q229">
        <f t="shared" si="59"/>
        <v>37</v>
      </c>
      <c r="R229" s="29">
        <f ca="1">SUM(OFFSET(E229,,,,List!$D$2))</f>
        <v>33</v>
      </c>
    </row>
    <row r="230" spans="1:18" x14ac:dyDescent="0.25">
      <c r="A230" t="s">
        <v>19</v>
      </c>
      <c r="B230" t="s">
        <v>36</v>
      </c>
      <c r="C230" t="s">
        <v>78</v>
      </c>
      <c r="D230" t="s">
        <v>109</v>
      </c>
      <c r="E230">
        <v>1</v>
      </c>
      <c r="F230">
        <v>5</v>
      </c>
      <c r="G230">
        <v>1</v>
      </c>
      <c r="H230">
        <v>1</v>
      </c>
      <c r="I230">
        <v>1</v>
      </c>
      <c r="J230">
        <v>3</v>
      </c>
      <c r="K230">
        <v>5</v>
      </c>
      <c r="L230">
        <v>4</v>
      </c>
      <c r="M230">
        <v>4</v>
      </c>
      <c r="N230">
        <v>1</v>
      </c>
      <c r="O230">
        <v>3</v>
      </c>
      <c r="P230">
        <v>2</v>
      </c>
      <c r="Q230">
        <f t="shared" si="59"/>
        <v>31</v>
      </c>
      <c r="R230" s="29">
        <f ca="1">SUM(OFFSET(E230,,,,List!$D$2))</f>
        <v>26</v>
      </c>
    </row>
    <row r="231" spans="1:18" x14ac:dyDescent="0.25">
      <c r="A231" t="s">
        <v>19</v>
      </c>
      <c r="B231" t="s">
        <v>36</v>
      </c>
      <c r="C231" t="s">
        <v>78</v>
      </c>
      <c r="D231" t="s">
        <v>112</v>
      </c>
      <c r="E231">
        <v>5</v>
      </c>
      <c r="F231">
        <v>3</v>
      </c>
      <c r="G231">
        <v>5</v>
      </c>
      <c r="H231">
        <v>2</v>
      </c>
      <c r="I231">
        <v>4</v>
      </c>
      <c r="J231">
        <v>4</v>
      </c>
      <c r="K231">
        <v>4</v>
      </c>
      <c r="L231">
        <v>4</v>
      </c>
      <c r="M231">
        <v>3</v>
      </c>
      <c r="N231">
        <v>5</v>
      </c>
      <c r="O231">
        <v>2</v>
      </c>
      <c r="P231">
        <v>3</v>
      </c>
      <c r="Q231">
        <f t="shared" si="59"/>
        <v>44</v>
      </c>
      <c r="R231" s="29">
        <f ca="1">SUM(OFFSET(E231,,,,List!$D$2))</f>
        <v>39</v>
      </c>
    </row>
    <row r="232" spans="1:18" x14ac:dyDescent="0.25">
      <c r="A232" t="s">
        <v>19</v>
      </c>
      <c r="B232" t="s">
        <v>36</v>
      </c>
      <c r="C232" t="s">
        <v>78</v>
      </c>
      <c r="D232" t="s">
        <v>106</v>
      </c>
      <c r="E232">
        <v>5</v>
      </c>
      <c r="F232">
        <v>2</v>
      </c>
      <c r="G232">
        <v>1</v>
      </c>
      <c r="H232">
        <v>4</v>
      </c>
      <c r="I232">
        <v>2</v>
      </c>
      <c r="J232">
        <v>5</v>
      </c>
      <c r="K232">
        <v>4</v>
      </c>
      <c r="L232">
        <v>4</v>
      </c>
      <c r="M232">
        <v>1</v>
      </c>
      <c r="N232">
        <v>3</v>
      </c>
      <c r="O232">
        <v>4</v>
      </c>
      <c r="P232">
        <v>4</v>
      </c>
      <c r="Q232">
        <f t="shared" si="59"/>
        <v>39</v>
      </c>
      <c r="R232" s="29">
        <f ca="1">SUM(OFFSET(E232,,,,List!$D$2))</f>
        <v>31</v>
      </c>
    </row>
    <row r="233" spans="1:18" x14ac:dyDescent="0.25">
      <c r="A233" t="s">
        <v>19</v>
      </c>
      <c r="B233" t="s">
        <v>36</v>
      </c>
      <c r="C233" t="s">
        <v>78</v>
      </c>
      <c r="D233" t="s">
        <v>110</v>
      </c>
      <c r="E233">
        <v>1</v>
      </c>
      <c r="F233">
        <v>2</v>
      </c>
      <c r="G233">
        <v>3</v>
      </c>
      <c r="H233">
        <v>5</v>
      </c>
      <c r="I233">
        <v>2</v>
      </c>
      <c r="J233">
        <v>2</v>
      </c>
      <c r="K233">
        <v>1</v>
      </c>
      <c r="L233">
        <v>5</v>
      </c>
      <c r="M233">
        <v>1</v>
      </c>
      <c r="N233">
        <v>5</v>
      </c>
      <c r="O233">
        <v>3</v>
      </c>
      <c r="P233">
        <v>4</v>
      </c>
      <c r="Q233">
        <f t="shared" si="59"/>
        <v>34</v>
      </c>
      <c r="R233" s="29">
        <f ca="1">SUM(OFFSET(E233,,,,List!$D$2))</f>
        <v>27</v>
      </c>
    </row>
    <row r="234" spans="1:18" x14ac:dyDescent="0.25">
      <c r="A234" t="s">
        <v>19</v>
      </c>
      <c r="B234" t="s">
        <v>36</v>
      </c>
      <c r="C234" t="s">
        <v>78</v>
      </c>
      <c r="D234" t="s">
        <v>107</v>
      </c>
      <c r="E234">
        <v>5</v>
      </c>
      <c r="F234">
        <v>4</v>
      </c>
      <c r="G234">
        <v>1</v>
      </c>
      <c r="H234">
        <v>5</v>
      </c>
      <c r="I234">
        <v>5</v>
      </c>
      <c r="J234">
        <v>5</v>
      </c>
      <c r="K234">
        <v>2</v>
      </c>
      <c r="L234">
        <v>1</v>
      </c>
      <c r="M234">
        <v>5</v>
      </c>
      <c r="N234">
        <v>2</v>
      </c>
      <c r="O234">
        <v>2</v>
      </c>
      <c r="P234">
        <v>2</v>
      </c>
      <c r="Q234">
        <f t="shared" si="59"/>
        <v>39</v>
      </c>
      <c r="R234" s="29">
        <f ca="1">SUM(OFFSET(E234,,,,List!$D$2))</f>
        <v>35</v>
      </c>
    </row>
    <row r="237" spans="1:18" x14ac:dyDescent="0.25">
      <c r="A237" t="s">
        <v>20</v>
      </c>
      <c r="B237" t="s">
        <v>36</v>
      </c>
      <c r="C237" t="s">
        <v>80</v>
      </c>
      <c r="D237" t="s">
        <v>83</v>
      </c>
      <c r="E237">
        <v>2</v>
      </c>
      <c r="F237">
        <v>4</v>
      </c>
      <c r="G237">
        <v>2</v>
      </c>
      <c r="H237">
        <v>4</v>
      </c>
      <c r="I237">
        <v>3</v>
      </c>
      <c r="J237">
        <v>5</v>
      </c>
      <c r="K237">
        <v>5</v>
      </c>
      <c r="L237">
        <v>3</v>
      </c>
      <c r="M237">
        <v>2</v>
      </c>
      <c r="N237">
        <v>5</v>
      </c>
      <c r="O237">
        <v>1</v>
      </c>
      <c r="P237">
        <v>4</v>
      </c>
      <c r="Q237">
        <f t="shared" ref="Q237:Q246" si="60">SUM(E237:P237)</f>
        <v>40</v>
      </c>
      <c r="R237" s="29">
        <f ca="1">SUM(OFFSET(E237,,,,List!$D$2))</f>
        <v>35</v>
      </c>
    </row>
    <row r="238" spans="1:18" x14ac:dyDescent="0.25">
      <c r="A238" t="s">
        <v>20</v>
      </c>
      <c r="B238" t="s">
        <v>36</v>
      </c>
      <c r="C238" t="s">
        <v>80</v>
      </c>
      <c r="D238" t="s">
        <v>124</v>
      </c>
      <c r="E238">
        <v>3</v>
      </c>
      <c r="F238">
        <v>2</v>
      </c>
      <c r="G238">
        <v>5</v>
      </c>
      <c r="H238">
        <v>2</v>
      </c>
      <c r="I238">
        <v>3</v>
      </c>
      <c r="J238">
        <v>2</v>
      </c>
      <c r="K238">
        <v>3</v>
      </c>
      <c r="L238">
        <v>3</v>
      </c>
      <c r="M238">
        <v>3</v>
      </c>
      <c r="N238">
        <v>1</v>
      </c>
      <c r="O238">
        <v>1</v>
      </c>
      <c r="P238">
        <v>1</v>
      </c>
      <c r="Q238">
        <f t="shared" si="60"/>
        <v>29</v>
      </c>
      <c r="R238" s="29">
        <f ca="1">SUM(OFFSET(E238,,,,List!$D$2))</f>
        <v>27</v>
      </c>
    </row>
    <row r="239" spans="1:18" x14ac:dyDescent="0.25">
      <c r="A239" t="s">
        <v>20</v>
      </c>
      <c r="B239" t="s">
        <v>36</v>
      </c>
      <c r="C239" t="s">
        <v>80</v>
      </c>
      <c r="D239" t="s">
        <v>126</v>
      </c>
      <c r="E239">
        <v>5</v>
      </c>
      <c r="F239">
        <v>2</v>
      </c>
      <c r="G239">
        <v>5</v>
      </c>
      <c r="H239">
        <v>3</v>
      </c>
      <c r="I239">
        <v>2</v>
      </c>
      <c r="J239">
        <v>4</v>
      </c>
      <c r="K239">
        <v>4</v>
      </c>
      <c r="L239">
        <v>1</v>
      </c>
      <c r="M239">
        <v>3</v>
      </c>
      <c r="N239">
        <v>4</v>
      </c>
      <c r="O239">
        <v>3</v>
      </c>
      <c r="P239">
        <v>3</v>
      </c>
      <c r="Q239">
        <f t="shared" si="60"/>
        <v>39</v>
      </c>
      <c r="R239" s="29">
        <f ca="1">SUM(OFFSET(E239,,,,List!$D$2))</f>
        <v>33</v>
      </c>
    </row>
    <row r="240" spans="1:18" x14ac:dyDescent="0.25">
      <c r="A240" t="s">
        <v>20</v>
      </c>
      <c r="B240" t="s">
        <v>36</v>
      </c>
      <c r="C240" t="s">
        <v>80</v>
      </c>
      <c r="D240" t="s">
        <v>84</v>
      </c>
      <c r="E240">
        <v>1</v>
      </c>
      <c r="F240">
        <v>2</v>
      </c>
      <c r="G240">
        <v>1</v>
      </c>
      <c r="H240">
        <v>5</v>
      </c>
      <c r="I240">
        <v>3</v>
      </c>
      <c r="J240">
        <v>2</v>
      </c>
      <c r="K240">
        <v>2</v>
      </c>
      <c r="L240">
        <v>1</v>
      </c>
      <c r="M240">
        <v>5</v>
      </c>
      <c r="N240">
        <v>1</v>
      </c>
      <c r="O240">
        <v>1</v>
      </c>
      <c r="P240">
        <v>4</v>
      </c>
      <c r="Q240">
        <f t="shared" si="60"/>
        <v>28</v>
      </c>
      <c r="R240" s="29">
        <f ca="1">SUM(OFFSET(E240,,,,List!$D$2))</f>
        <v>23</v>
      </c>
    </row>
    <row r="241" spans="1:18" x14ac:dyDescent="0.25">
      <c r="A241" t="s">
        <v>20</v>
      </c>
      <c r="B241" t="s">
        <v>36</v>
      </c>
      <c r="C241" t="s">
        <v>80</v>
      </c>
      <c r="D241" t="s">
        <v>122</v>
      </c>
      <c r="E241">
        <v>5</v>
      </c>
      <c r="F241">
        <v>1</v>
      </c>
      <c r="G241">
        <v>2</v>
      </c>
      <c r="H241">
        <v>2</v>
      </c>
      <c r="I241">
        <v>2</v>
      </c>
      <c r="J241">
        <v>1</v>
      </c>
      <c r="K241">
        <v>4</v>
      </c>
      <c r="L241">
        <v>2</v>
      </c>
      <c r="M241">
        <v>2</v>
      </c>
      <c r="N241">
        <v>5</v>
      </c>
      <c r="O241">
        <v>2</v>
      </c>
      <c r="P241">
        <v>1</v>
      </c>
      <c r="Q241">
        <f t="shared" si="60"/>
        <v>29</v>
      </c>
      <c r="R241" s="29">
        <f ca="1">SUM(OFFSET(E241,,,,List!$D$2))</f>
        <v>26</v>
      </c>
    </row>
    <row r="242" spans="1:18" x14ac:dyDescent="0.25">
      <c r="A242" t="s">
        <v>20</v>
      </c>
      <c r="B242" t="s">
        <v>36</v>
      </c>
      <c r="C242" t="s">
        <v>80</v>
      </c>
      <c r="D242" t="s">
        <v>85</v>
      </c>
      <c r="E242">
        <v>5</v>
      </c>
      <c r="F242">
        <v>1</v>
      </c>
      <c r="G242">
        <v>2</v>
      </c>
      <c r="H242">
        <v>3</v>
      </c>
      <c r="I242">
        <v>2</v>
      </c>
      <c r="J242">
        <v>4</v>
      </c>
      <c r="K242">
        <v>4</v>
      </c>
      <c r="L242">
        <v>5</v>
      </c>
      <c r="M242">
        <v>2</v>
      </c>
      <c r="N242">
        <v>2</v>
      </c>
      <c r="O242">
        <v>2</v>
      </c>
      <c r="P242">
        <v>2</v>
      </c>
      <c r="Q242">
        <f t="shared" si="60"/>
        <v>34</v>
      </c>
      <c r="R242" s="29">
        <f ca="1">SUM(OFFSET(E242,,,,List!$D$2))</f>
        <v>30</v>
      </c>
    </row>
    <row r="243" spans="1:18" x14ac:dyDescent="0.25">
      <c r="A243" t="s">
        <v>20</v>
      </c>
      <c r="B243" t="s">
        <v>36</v>
      </c>
      <c r="C243" t="s">
        <v>80</v>
      </c>
      <c r="D243" t="s">
        <v>127</v>
      </c>
      <c r="E243">
        <v>5</v>
      </c>
      <c r="F243">
        <v>3</v>
      </c>
      <c r="G243">
        <v>1</v>
      </c>
      <c r="H243">
        <v>2</v>
      </c>
      <c r="I243">
        <v>5</v>
      </c>
      <c r="J243">
        <v>2</v>
      </c>
      <c r="K243">
        <v>2</v>
      </c>
      <c r="L243">
        <v>1</v>
      </c>
      <c r="M243">
        <v>3</v>
      </c>
      <c r="N243">
        <v>1</v>
      </c>
      <c r="O243">
        <v>3</v>
      </c>
      <c r="P243">
        <v>3</v>
      </c>
      <c r="Q243">
        <f t="shared" si="60"/>
        <v>31</v>
      </c>
      <c r="R243" s="29">
        <f ca="1">SUM(OFFSET(E243,,,,List!$D$2))</f>
        <v>25</v>
      </c>
    </row>
    <row r="244" spans="1:18" x14ac:dyDescent="0.25">
      <c r="A244" t="s">
        <v>20</v>
      </c>
      <c r="B244" t="s">
        <v>36</v>
      </c>
      <c r="C244" t="s">
        <v>80</v>
      </c>
      <c r="D244" t="s">
        <v>121</v>
      </c>
      <c r="E244">
        <v>4</v>
      </c>
      <c r="F244">
        <v>2</v>
      </c>
      <c r="G244">
        <v>2</v>
      </c>
      <c r="H244">
        <v>1</v>
      </c>
      <c r="I244">
        <v>1</v>
      </c>
      <c r="J244">
        <v>4</v>
      </c>
      <c r="K244">
        <v>1</v>
      </c>
      <c r="L244">
        <v>5</v>
      </c>
      <c r="M244">
        <v>1</v>
      </c>
      <c r="N244">
        <v>4</v>
      </c>
      <c r="O244">
        <v>3</v>
      </c>
      <c r="P244">
        <v>3</v>
      </c>
      <c r="Q244">
        <f t="shared" si="60"/>
        <v>31</v>
      </c>
      <c r="R244" s="29">
        <f ca="1">SUM(OFFSET(E244,,,,List!$D$2))</f>
        <v>25</v>
      </c>
    </row>
    <row r="245" spans="1:18" x14ac:dyDescent="0.25">
      <c r="A245" t="s">
        <v>20</v>
      </c>
      <c r="B245" t="s">
        <v>36</v>
      </c>
      <c r="C245" t="s">
        <v>80</v>
      </c>
      <c r="D245" t="s">
        <v>123</v>
      </c>
      <c r="E245">
        <v>1</v>
      </c>
      <c r="F245">
        <v>1</v>
      </c>
      <c r="G245">
        <v>2</v>
      </c>
      <c r="H245">
        <v>3</v>
      </c>
      <c r="I245">
        <v>3</v>
      </c>
      <c r="J245">
        <v>3</v>
      </c>
      <c r="K245">
        <v>2</v>
      </c>
      <c r="L245">
        <v>2</v>
      </c>
      <c r="M245">
        <v>1</v>
      </c>
      <c r="N245">
        <v>1</v>
      </c>
      <c r="O245">
        <v>4</v>
      </c>
      <c r="P245">
        <v>3</v>
      </c>
      <c r="Q245">
        <f t="shared" si="60"/>
        <v>26</v>
      </c>
      <c r="R245" s="29">
        <f ca="1">SUM(OFFSET(E245,,,,List!$D$2))</f>
        <v>19</v>
      </c>
    </row>
    <row r="246" spans="1:18" x14ac:dyDescent="0.25">
      <c r="A246" t="s">
        <v>20</v>
      </c>
      <c r="B246" t="s">
        <v>36</v>
      </c>
      <c r="C246" t="s">
        <v>80</v>
      </c>
      <c r="D246" t="s">
        <v>125</v>
      </c>
      <c r="E246">
        <v>5</v>
      </c>
      <c r="F246">
        <v>5</v>
      </c>
      <c r="G246">
        <v>3</v>
      </c>
      <c r="H246">
        <v>1</v>
      </c>
      <c r="I246">
        <v>4</v>
      </c>
      <c r="J246">
        <v>1</v>
      </c>
      <c r="K246">
        <v>5</v>
      </c>
      <c r="L246">
        <v>1</v>
      </c>
      <c r="M246">
        <v>1</v>
      </c>
      <c r="N246">
        <v>5</v>
      </c>
      <c r="O246">
        <v>1</v>
      </c>
      <c r="P246">
        <v>2</v>
      </c>
      <c r="Q246">
        <f t="shared" si="60"/>
        <v>34</v>
      </c>
      <c r="R246" s="29">
        <f ca="1">SUM(OFFSET(E246,,,,List!$D$2))</f>
        <v>31</v>
      </c>
    </row>
    <row r="249" spans="1:18" x14ac:dyDescent="0.25">
      <c r="A249" t="s">
        <v>19</v>
      </c>
      <c r="B249" t="s">
        <v>36</v>
      </c>
      <c r="C249" t="s">
        <v>80</v>
      </c>
      <c r="D249" t="s">
        <v>83</v>
      </c>
      <c r="E249">
        <v>2</v>
      </c>
      <c r="F249">
        <v>5</v>
      </c>
      <c r="G249">
        <v>4</v>
      </c>
      <c r="H249">
        <v>4</v>
      </c>
      <c r="I249">
        <v>3</v>
      </c>
      <c r="J249">
        <v>4</v>
      </c>
      <c r="K249">
        <v>4</v>
      </c>
      <c r="L249">
        <v>1</v>
      </c>
      <c r="M249">
        <v>5</v>
      </c>
      <c r="N249">
        <v>5</v>
      </c>
      <c r="O249">
        <v>3</v>
      </c>
      <c r="P249">
        <v>3</v>
      </c>
      <c r="Q249">
        <f t="shared" ref="Q249:Q258" si="61">SUM(E249:P249)</f>
        <v>43</v>
      </c>
      <c r="R249" s="29">
        <f ca="1">SUM(OFFSET(E249,,,,List!$D$2))</f>
        <v>37</v>
      </c>
    </row>
    <row r="250" spans="1:18" x14ac:dyDescent="0.25">
      <c r="A250" t="s">
        <v>19</v>
      </c>
      <c r="B250" t="s">
        <v>36</v>
      </c>
      <c r="C250" t="s">
        <v>80</v>
      </c>
      <c r="D250" t="s">
        <v>124</v>
      </c>
      <c r="E250">
        <v>4</v>
      </c>
      <c r="F250">
        <v>5</v>
      </c>
      <c r="G250">
        <v>5</v>
      </c>
      <c r="H250">
        <v>2</v>
      </c>
      <c r="I250">
        <v>1</v>
      </c>
      <c r="J250">
        <v>3</v>
      </c>
      <c r="K250">
        <v>4</v>
      </c>
      <c r="L250">
        <v>3</v>
      </c>
      <c r="M250">
        <v>2</v>
      </c>
      <c r="N250">
        <v>5</v>
      </c>
      <c r="O250">
        <v>4</v>
      </c>
      <c r="P250">
        <v>3</v>
      </c>
      <c r="Q250">
        <f t="shared" si="61"/>
        <v>41</v>
      </c>
      <c r="R250" s="29">
        <f ca="1">SUM(OFFSET(E250,,,,List!$D$2))</f>
        <v>34</v>
      </c>
    </row>
    <row r="251" spans="1:18" x14ac:dyDescent="0.25">
      <c r="A251" t="s">
        <v>19</v>
      </c>
      <c r="B251" t="s">
        <v>36</v>
      </c>
      <c r="C251" t="s">
        <v>80</v>
      </c>
      <c r="D251" t="s">
        <v>126</v>
      </c>
      <c r="E251">
        <v>2</v>
      </c>
      <c r="F251">
        <v>1</v>
      </c>
      <c r="G251">
        <v>3</v>
      </c>
      <c r="H251">
        <v>1</v>
      </c>
      <c r="I251">
        <v>2</v>
      </c>
      <c r="J251">
        <v>3</v>
      </c>
      <c r="K251">
        <v>3</v>
      </c>
      <c r="L251">
        <v>2</v>
      </c>
      <c r="M251">
        <v>2</v>
      </c>
      <c r="N251">
        <v>4</v>
      </c>
      <c r="O251">
        <v>2</v>
      </c>
      <c r="P251">
        <v>1</v>
      </c>
      <c r="Q251">
        <f t="shared" si="61"/>
        <v>26</v>
      </c>
      <c r="R251" s="29">
        <f ca="1">SUM(OFFSET(E251,,,,List!$D$2))</f>
        <v>23</v>
      </c>
    </row>
    <row r="252" spans="1:18" x14ac:dyDescent="0.25">
      <c r="A252" t="s">
        <v>19</v>
      </c>
      <c r="B252" t="s">
        <v>36</v>
      </c>
      <c r="C252" t="s">
        <v>80</v>
      </c>
      <c r="D252" t="s">
        <v>84</v>
      </c>
      <c r="E252">
        <v>2</v>
      </c>
      <c r="F252">
        <v>2</v>
      </c>
      <c r="G252">
        <v>5</v>
      </c>
      <c r="H252">
        <v>3</v>
      </c>
      <c r="I252">
        <v>1</v>
      </c>
      <c r="J252">
        <v>5</v>
      </c>
      <c r="K252">
        <v>5</v>
      </c>
      <c r="L252">
        <v>2</v>
      </c>
      <c r="M252">
        <v>2</v>
      </c>
      <c r="N252">
        <v>3</v>
      </c>
      <c r="O252">
        <v>3</v>
      </c>
      <c r="P252">
        <v>5</v>
      </c>
      <c r="Q252">
        <f t="shared" si="61"/>
        <v>38</v>
      </c>
      <c r="R252" s="29">
        <f ca="1">SUM(OFFSET(E252,,,,List!$D$2))</f>
        <v>30</v>
      </c>
    </row>
    <row r="253" spans="1:18" x14ac:dyDescent="0.25">
      <c r="A253" t="s">
        <v>19</v>
      </c>
      <c r="B253" t="s">
        <v>36</v>
      </c>
      <c r="C253" t="s">
        <v>80</v>
      </c>
      <c r="D253" t="s">
        <v>122</v>
      </c>
      <c r="E253">
        <v>1</v>
      </c>
      <c r="F253">
        <v>4</v>
      </c>
      <c r="G253">
        <v>2</v>
      </c>
      <c r="H253">
        <v>3</v>
      </c>
      <c r="I253">
        <v>5</v>
      </c>
      <c r="J253">
        <v>2</v>
      </c>
      <c r="K253">
        <v>5</v>
      </c>
      <c r="L253">
        <v>3</v>
      </c>
      <c r="M253">
        <v>5</v>
      </c>
      <c r="N253">
        <v>4</v>
      </c>
      <c r="O253">
        <v>2</v>
      </c>
      <c r="P253">
        <v>5</v>
      </c>
      <c r="Q253">
        <f t="shared" si="61"/>
        <v>41</v>
      </c>
      <c r="R253" s="29">
        <f ca="1">SUM(OFFSET(E253,,,,List!$D$2))</f>
        <v>34</v>
      </c>
    </row>
    <row r="254" spans="1:18" x14ac:dyDescent="0.25">
      <c r="A254" t="s">
        <v>19</v>
      </c>
      <c r="B254" t="s">
        <v>36</v>
      </c>
      <c r="C254" t="s">
        <v>80</v>
      </c>
      <c r="D254" t="s">
        <v>85</v>
      </c>
      <c r="E254">
        <v>2</v>
      </c>
      <c r="F254">
        <v>1</v>
      </c>
      <c r="G254">
        <v>1</v>
      </c>
      <c r="H254">
        <v>4</v>
      </c>
      <c r="I254">
        <v>5</v>
      </c>
      <c r="J254">
        <v>5</v>
      </c>
      <c r="K254">
        <v>1</v>
      </c>
      <c r="L254">
        <v>2</v>
      </c>
      <c r="M254">
        <v>2</v>
      </c>
      <c r="N254">
        <v>5</v>
      </c>
      <c r="O254">
        <v>5</v>
      </c>
      <c r="P254">
        <v>5</v>
      </c>
      <c r="Q254">
        <f t="shared" si="61"/>
        <v>38</v>
      </c>
      <c r="R254" s="29">
        <f ca="1">SUM(OFFSET(E254,,,,List!$D$2))</f>
        <v>28</v>
      </c>
    </row>
    <row r="255" spans="1:18" x14ac:dyDescent="0.25">
      <c r="A255" t="s">
        <v>19</v>
      </c>
      <c r="B255" t="s">
        <v>36</v>
      </c>
      <c r="C255" t="s">
        <v>80</v>
      </c>
      <c r="D255" t="s">
        <v>127</v>
      </c>
      <c r="E255">
        <v>5</v>
      </c>
      <c r="F255">
        <v>4</v>
      </c>
      <c r="G255">
        <v>4</v>
      </c>
      <c r="H255">
        <v>1</v>
      </c>
      <c r="I255">
        <v>2</v>
      </c>
      <c r="J255">
        <v>1</v>
      </c>
      <c r="K255">
        <v>5</v>
      </c>
      <c r="L255">
        <v>5</v>
      </c>
      <c r="M255">
        <v>5</v>
      </c>
      <c r="N255">
        <v>3</v>
      </c>
      <c r="O255">
        <v>5</v>
      </c>
      <c r="P255">
        <v>5</v>
      </c>
      <c r="Q255">
        <f t="shared" si="61"/>
        <v>45</v>
      </c>
      <c r="R255" s="29">
        <f ca="1">SUM(OFFSET(E255,,,,List!$D$2))</f>
        <v>35</v>
      </c>
    </row>
    <row r="256" spans="1:18" x14ac:dyDescent="0.25">
      <c r="A256" t="s">
        <v>19</v>
      </c>
      <c r="B256" t="s">
        <v>36</v>
      </c>
      <c r="C256" t="s">
        <v>80</v>
      </c>
      <c r="D256" t="s">
        <v>121</v>
      </c>
      <c r="E256">
        <v>2</v>
      </c>
      <c r="F256">
        <v>2</v>
      </c>
      <c r="G256">
        <v>1</v>
      </c>
      <c r="H256">
        <v>1</v>
      </c>
      <c r="I256">
        <v>2</v>
      </c>
      <c r="J256">
        <v>5</v>
      </c>
      <c r="K256">
        <v>3</v>
      </c>
      <c r="L256">
        <v>1</v>
      </c>
      <c r="M256">
        <v>3</v>
      </c>
      <c r="N256">
        <v>4</v>
      </c>
      <c r="O256">
        <v>5</v>
      </c>
      <c r="P256">
        <v>2</v>
      </c>
      <c r="Q256">
        <f t="shared" si="61"/>
        <v>31</v>
      </c>
      <c r="R256" s="29">
        <f ca="1">SUM(OFFSET(E256,,,,List!$D$2))</f>
        <v>24</v>
      </c>
    </row>
    <row r="257" spans="1:18" x14ac:dyDescent="0.25">
      <c r="A257" t="s">
        <v>19</v>
      </c>
      <c r="B257" t="s">
        <v>36</v>
      </c>
      <c r="C257" t="s">
        <v>80</v>
      </c>
      <c r="D257" t="s">
        <v>123</v>
      </c>
      <c r="E257">
        <v>3</v>
      </c>
      <c r="F257">
        <v>3</v>
      </c>
      <c r="G257">
        <v>2</v>
      </c>
      <c r="H257">
        <v>3</v>
      </c>
      <c r="I257">
        <v>4</v>
      </c>
      <c r="J257">
        <v>5</v>
      </c>
      <c r="K257">
        <v>3</v>
      </c>
      <c r="L257">
        <v>4</v>
      </c>
      <c r="M257">
        <v>3</v>
      </c>
      <c r="N257">
        <v>4</v>
      </c>
      <c r="O257">
        <v>5</v>
      </c>
      <c r="P257">
        <v>5</v>
      </c>
      <c r="Q257">
        <f t="shared" si="61"/>
        <v>44</v>
      </c>
      <c r="R257" s="29">
        <f ca="1">SUM(OFFSET(E257,,,,List!$D$2))</f>
        <v>34</v>
      </c>
    </row>
    <row r="258" spans="1:18" x14ac:dyDescent="0.25">
      <c r="A258" t="s">
        <v>19</v>
      </c>
      <c r="B258" t="s">
        <v>36</v>
      </c>
      <c r="C258" t="s">
        <v>80</v>
      </c>
      <c r="D258" t="s">
        <v>125</v>
      </c>
      <c r="E258">
        <v>3</v>
      </c>
      <c r="F258">
        <v>3</v>
      </c>
      <c r="G258">
        <v>4</v>
      </c>
      <c r="H258">
        <v>3</v>
      </c>
      <c r="I258">
        <v>1</v>
      </c>
      <c r="J258">
        <v>4</v>
      </c>
      <c r="K258">
        <v>4</v>
      </c>
      <c r="L258">
        <v>1</v>
      </c>
      <c r="M258">
        <v>5</v>
      </c>
      <c r="N258">
        <v>5</v>
      </c>
      <c r="O258">
        <v>3</v>
      </c>
      <c r="P258">
        <v>5</v>
      </c>
      <c r="Q258">
        <f t="shared" si="61"/>
        <v>41</v>
      </c>
      <c r="R258" s="29">
        <f ca="1">SUM(OFFSET(E258,,,,List!$D$2))</f>
        <v>33</v>
      </c>
    </row>
    <row r="261" spans="1:18" x14ac:dyDescent="0.25">
      <c r="A261" t="s">
        <v>20</v>
      </c>
      <c r="B261" t="s">
        <v>36</v>
      </c>
      <c r="C261" t="s">
        <v>79</v>
      </c>
      <c r="D261" t="s">
        <v>133</v>
      </c>
      <c r="E261">
        <v>3</v>
      </c>
      <c r="F261">
        <v>5</v>
      </c>
      <c r="G261">
        <v>4</v>
      </c>
      <c r="H261">
        <v>1</v>
      </c>
      <c r="I261">
        <v>2</v>
      </c>
      <c r="J261">
        <v>5</v>
      </c>
      <c r="K261">
        <v>3</v>
      </c>
      <c r="L261">
        <v>3</v>
      </c>
      <c r="M261">
        <v>3</v>
      </c>
      <c r="N261">
        <v>4</v>
      </c>
      <c r="O261">
        <v>1</v>
      </c>
      <c r="P261">
        <v>3</v>
      </c>
      <c r="Q261">
        <f t="shared" ref="Q261:Q270" si="62">SUM(E261:P261)</f>
        <v>37</v>
      </c>
      <c r="R261" s="29">
        <f ca="1">SUM(OFFSET(E261,,,,List!$D$2))</f>
        <v>33</v>
      </c>
    </row>
    <row r="262" spans="1:18" x14ac:dyDescent="0.25">
      <c r="A262" t="s">
        <v>20</v>
      </c>
      <c r="B262" t="s">
        <v>36</v>
      </c>
      <c r="C262" t="s">
        <v>79</v>
      </c>
      <c r="D262" t="s">
        <v>137</v>
      </c>
      <c r="E262">
        <v>2</v>
      </c>
      <c r="F262">
        <v>1</v>
      </c>
      <c r="G262">
        <v>2</v>
      </c>
      <c r="H262">
        <v>3</v>
      </c>
      <c r="I262">
        <v>3</v>
      </c>
      <c r="J262">
        <v>2</v>
      </c>
      <c r="K262">
        <v>2</v>
      </c>
      <c r="L262">
        <v>3</v>
      </c>
      <c r="M262">
        <v>4</v>
      </c>
      <c r="N262">
        <v>5</v>
      </c>
      <c r="O262">
        <v>4</v>
      </c>
      <c r="P262">
        <v>1</v>
      </c>
      <c r="Q262">
        <f t="shared" si="62"/>
        <v>32</v>
      </c>
      <c r="R262" s="29">
        <f ca="1">SUM(OFFSET(E262,,,,List!$D$2))</f>
        <v>27</v>
      </c>
    </row>
    <row r="263" spans="1:18" x14ac:dyDescent="0.25">
      <c r="A263" t="s">
        <v>20</v>
      </c>
      <c r="B263" t="s">
        <v>36</v>
      </c>
      <c r="C263" t="s">
        <v>79</v>
      </c>
      <c r="D263" t="s">
        <v>134</v>
      </c>
      <c r="E263">
        <v>2</v>
      </c>
      <c r="F263">
        <v>5</v>
      </c>
      <c r="G263">
        <v>1</v>
      </c>
      <c r="H263">
        <v>1</v>
      </c>
      <c r="I263">
        <v>1</v>
      </c>
      <c r="J263">
        <v>4</v>
      </c>
      <c r="K263">
        <v>4</v>
      </c>
      <c r="L263">
        <v>4</v>
      </c>
      <c r="M263">
        <v>5</v>
      </c>
      <c r="N263">
        <v>2</v>
      </c>
      <c r="O263">
        <v>4</v>
      </c>
      <c r="P263">
        <v>5</v>
      </c>
      <c r="Q263">
        <f t="shared" si="62"/>
        <v>38</v>
      </c>
      <c r="R263" s="29">
        <f ca="1">SUM(OFFSET(E263,,,,List!$D$2))</f>
        <v>29</v>
      </c>
    </row>
    <row r="264" spans="1:18" x14ac:dyDescent="0.25">
      <c r="A264" t="s">
        <v>20</v>
      </c>
      <c r="B264" t="s">
        <v>36</v>
      </c>
      <c r="C264" t="s">
        <v>79</v>
      </c>
      <c r="D264" t="s">
        <v>132</v>
      </c>
      <c r="E264">
        <v>2</v>
      </c>
      <c r="F264">
        <v>3</v>
      </c>
      <c r="G264">
        <v>1</v>
      </c>
      <c r="H264">
        <v>2</v>
      </c>
      <c r="I264">
        <v>1</v>
      </c>
      <c r="J264">
        <v>4</v>
      </c>
      <c r="K264">
        <v>5</v>
      </c>
      <c r="L264">
        <v>2</v>
      </c>
      <c r="M264">
        <v>1</v>
      </c>
      <c r="N264">
        <v>1</v>
      </c>
      <c r="O264">
        <v>3</v>
      </c>
      <c r="P264">
        <v>5</v>
      </c>
      <c r="Q264">
        <f t="shared" si="62"/>
        <v>30</v>
      </c>
      <c r="R264" s="29">
        <f ca="1">SUM(OFFSET(E264,,,,List!$D$2))</f>
        <v>22</v>
      </c>
    </row>
    <row r="265" spans="1:18" x14ac:dyDescent="0.25">
      <c r="A265" t="s">
        <v>20</v>
      </c>
      <c r="B265" t="s">
        <v>36</v>
      </c>
      <c r="C265" t="s">
        <v>79</v>
      </c>
      <c r="D265" t="s">
        <v>136</v>
      </c>
      <c r="E265">
        <v>4</v>
      </c>
      <c r="F265">
        <v>2</v>
      </c>
      <c r="G265">
        <v>5</v>
      </c>
      <c r="H265">
        <v>3</v>
      </c>
      <c r="I265">
        <v>2</v>
      </c>
      <c r="J265">
        <v>4</v>
      </c>
      <c r="K265">
        <v>2</v>
      </c>
      <c r="L265">
        <v>5</v>
      </c>
      <c r="M265">
        <v>2</v>
      </c>
      <c r="N265">
        <v>2</v>
      </c>
      <c r="O265">
        <v>4</v>
      </c>
      <c r="P265">
        <v>3</v>
      </c>
      <c r="Q265">
        <f t="shared" si="62"/>
        <v>38</v>
      </c>
      <c r="R265" s="29">
        <f ca="1">SUM(OFFSET(E265,,,,List!$D$2))</f>
        <v>31</v>
      </c>
    </row>
    <row r="266" spans="1:18" x14ac:dyDescent="0.25">
      <c r="A266" t="s">
        <v>20</v>
      </c>
      <c r="B266" t="s">
        <v>36</v>
      </c>
      <c r="C266" t="s">
        <v>79</v>
      </c>
      <c r="D266" t="s">
        <v>138</v>
      </c>
      <c r="E266">
        <v>5</v>
      </c>
      <c r="F266">
        <v>4</v>
      </c>
      <c r="G266">
        <v>4</v>
      </c>
      <c r="H266">
        <v>3</v>
      </c>
      <c r="I266">
        <v>4</v>
      </c>
      <c r="J266">
        <v>2</v>
      </c>
      <c r="K266">
        <v>5</v>
      </c>
      <c r="L266">
        <v>1</v>
      </c>
      <c r="M266">
        <v>3</v>
      </c>
      <c r="N266">
        <v>3</v>
      </c>
      <c r="O266">
        <v>5</v>
      </c>
      <c r="P266">
        <v>5</v>
      </c>
      <c r="Q266">
        <f t="shared" si="62"/>
        <v>44</v>
      </c>
      <c r="R266" s="29">
        <f ca="1">SUM(OFFSET(E266,,,,List!$D$2))</f>
        <v>34</v>
      </c>
    </row>
    <row r="267" spans="1:18" x14ac:dyDescent="0.25">
      <c r="A267" t="s">
        <v>20</v>
      </c>
      <c r="B267" t="s">
        <v>36</v>
      </c>
      <c r="C267" t="s">
        <v>79</v>
      </c>
      <c r="D267" t="s">
        <v>131</v>
      </c>
      <c r="E267">
        <v>2</v>
      </c>
      <c r="F267">
        <v>2</v>
      </c>
      <c r="G267">
        <v>1</v>
      </c>
      <c r="H267">
        <v>3</v>
      </c>
      <c r="I267">
        <v>2</v>
      </c>
      <c r="J267">
        <v>4</v>
      </c>
      <c r="K267">
        <v>2</v>
      </c>
      <c r="L267">
        <v>2</v>
      </c>
      <c r="M267">
        <v>4</v>
      </c>
      <c r="N267">
        <v>5</v>
      </c>
      <c r="O267">
        <v>2</v>
      </c>
      <c r="P267">
        <v>2</v>
      </c>
      <c r="Q267">
        <f t="shared" si="62"/>
        <v>31</v>
      </c>
      <c r="R267" s="29">
        <f ca="1">SUM(OFFSET(E267,,,,List!$D$2))</f>
        <v>27</v>
      </c>
    </row>
    <row r="268" spans="1:18" x14ac:dyDescent="0.25">
      <c r="A268" t="s">
        <v>20</v>
      </c>
      <c r="B268" t="s">
        <v>36</v>
      </c>
      <c r="C268" t="s">
        <v>79</v>
      </c>
      <c r="D268" t="s">
        <v>129</v>
      </c>
      <c r="E268">
        <v>2</v>
      </c>
      <c r="F268">
        <v>1</v>
      </c>
      <c r="G268">
        <v>5</v>
      </c>
      <c r="H268">
        <v>2</v>
      </c>
      <c r="I268">
        <v>1</v>
      </c>
      <c r="J268">
        <v>1</v>
      </c>
      <c r="K268">
        <v>2</v>
      </c>
      <c r="L268">
        <v>2</v>
      </c>
      <c r="M268">
        <v>1</v>
      </c>
      <c r="N268">
        <v>4</v>
      </c>
      <c r="O268">
        <v>2</v>
      </c>
      <c r="P268">
        <v>3</v>
      </c>
      <c r="Q268">
        <f t="shared" si="62"/>
        <v>26</v>
      </c>
      <c r="R268" s="29">
        <f ca="1">SUM(OFFSET(E268,,,,List!$D$2))</f>
        <v>21</v>
      </c>
    </row>
    <row r="269" spans="1:18" x14ac:dyDescent="0.25">
      <c r="A269" t="s">
        <v>20</v>
      </c>
      <c r="B269" t="s">
        <v>36</v>
      </c>
      <c r="C269" t="s">
        <v>79</v>
      </c>
      <c r="D269" t="s">
        <v>135</v>
      </c>
      <c r="E269">
        <v>5</v>
      </c>
      <c r="F269">
        <v>4</v>
      </c>
      <c r="G269">
        <v>4</v>
      </c>
      <c r="H269">
        <v>5</v>
      </c>
      <c r="I269">
        <v>3</v>
      </c>
      <c r="J269">
        <v>5</v>
      </c>
      <c r="K269">
        <v>5</v>
      </c>
      <c r="L269">
        <v>1</v>
      </c>
      <c r="M269">
        <v>3</v>
      </c>
      <c r="N269">
        <v>4</v>
      </c>
      <c r="O269">
        <v>4</v>
      </c>
      <c r="P269">
        <v>4</v>
      </c>
      <c r="Q269">
        <f t="shared" si="62"/>
        <v>47</v>
      </c>
      <c r="R269" s="29">
        <f ca="1">SUM(OFFSET(E269,,,,List!$D$2))</f>
        <v>39</v>
      </c>
    </row>
    <row r="270" spans="1:18" x14ac:dyDescent="0.25">
      <c r="A270" t="s">
        <v>20</v>
      </c>
      <c r="B270" t="s">
        <v>36</v>
      </c>
      <c r="C270" t="s">
        <v>79</v>
      </c>
      <c r="D270" t="s">
        <v>130</v>
      </c>
      <c r="E270">
        <v>4</v>
      </c>
      <c r="F270">
        <v>5</v>
      </c>
      <c r="G270">
        <v>1</v>
      </c>
      <c r="H270">
        <v>1</v>
      </c>
      <c r="I270">
        <v>4</v>
      </c>
      <c r="J270">
        <v>5</v>
      </c>
      <c r="K270">
        <v>5</v>
      </c>
      <c r="L270">
        <v>3</v>
      </c>
      <c r="M270">
        <v>4</v>
      </c>
      <c r="N270">
        <v>2</v>
      </c>
      <c r="O270">
        <v>5</v>
      </c>
      <c r="P270">
        <v>4</v>
      </c>
      <c r="Q270">
        <f t="shared" si="62"/>
        <v>43</v>
      </c>
      <c r="R270" s="29">
        <f ca="1">SUM(OFFSET(E270,,,,List!$D$2))</f>
        <v>34</v>
      </c>
    </row>
    <row r="273" spans="1:18" x14ac:dyDescent="0.25">
      <c r="A273" t="s">
        <v>19</v>
      </c>
      <c r="B273" t="s">
        <v>36</v>
      </c>
      <c r="C273" t="s">
        <v>79</v>
      </c>
      <c r="D273" t="s">
        <v>133</v>
      </c>
      <c r="E273">
        <v>4</v>
      </c>
      <c r="F273">
        <v>1</v>
      </c>
      <c r="G273">
        <v>3</v>
      </c>
      <c r="H273">
        <v>1</v>
      </c>
      <c r="I273">
        <v>3</v>
      </c>
      <c r="J273">
        <v>4</v>
      </c>
      <c r="K273">
        <v>3</v>
      </c>
      <c r="L273">
        <v>5</v>
      </c>
      <c r="M273">
        <v>2</v>
      </c>
      <c r="N273">
        <v>2</v>
      </c>
      <c r="O273">
        <v>2</v>
      </c>
      <c r="P273">
        <v>3</v>
      </c>
      <c r="Q273">
        <f t="shared" ref="Q273:Q282" si="63">SUM(E273:P273)</f>
        <v>33</v>
      </c>
      <c r="R273" s="29">
        <f ca="1">SUM(OFFSET(E273,,,,List!$D$2))</f>
        <v>28</v>
      </c>
    </row>
    <row r="274" spans="1:18" x14ac:dyDescent="0.25">
      <c r="A274" t="s">
        <v>19</v>
      </c>
      <c r="B274" t="s">
        <v>36</v>
      </c>
      <c r="C274" t="s">
        <v>79</v>
      </c>
      <c r="D274" t="s">
        <v>137</v>
      </c>
      <c r="E274">
        <v>5</v>
      </c>
      <c r="F274">
        <v>3</v>
      </c>
      <c r="G274">
        <v>2</v>
      </c>
      <c r="H274">
        <v>1</v>
      </c>
      <c r="I274">
        <v>5</v>
      </c>
      <c r="J274">
        <v>1</v>
      </c>
      <c r="K274">
        <v>3</v>
      </c>
      <c r="L274">
        <v>1</v>
      </c>
      <c r="M274">
        <v>4</v>
      </c>
      <c r="N274">
        <v>2</v>
      </c>
      <c r="O274">
        <v>1</v>
      </c>
      <c r="P274">
        <v>4</v>
      </c>
      <c r="Q274">
        <f t="shared" si="63"/>
        <v>32</v>
      </c>
      <c r="R274" s="29">
        <f ca="1">SUM(OFFSET(E274,,,,List!$D$2))</f>
        <v>27</v>
      </c>
    </row>
    <row r="275" spans="1:18" x14ac:dyDescent="0.25">
      <c r="A275" t="s">
        <v>19</v>
      </c>
      <c r="B275" t="s">
        <v>36</v>
      </c>
      <c r="C275" t="s">
        <v>79</v>
      </c>
      <c r="D275" t="s">
        <v>134</v>
      </c>
      <c r="E275">
        <v>4</v>
      </c>
      <c r="F275">
        <v>4</v>
      </c>
      <c r="G275">
        <v>2</v>
      </c>
      <c r="H275">
        <v>4</v>
      </c>
      <c r="I275">
        <v>4</v>
      </c>
      <c r="J275">
        <v>4</v>
      </c>
      <c r="K275">
        <v>1</v>
      </c>
      <c r="L275">
        <v>3</v>
      </c>
      <c r="M275">
        <v>3</v>
      </c>
      <c r="N275">
        <v>3</v>
      </c>
      <c r="O275">
        <v>1</v>
      </c>
      <c r="P275">
        <v>3</v>
      </c>
      <c r="Q275">
        <f t="shared" si="63"/>
        <v>36</v>
      </c>
      <c r="R275" s="29">
        <f ca="1">SUM(OFFSET(E275,,,,List!$D$2))</f>
        <v>32</v>
      </c>
    </row>
    <row r="276" spans="1:18" x14ac:dyDescent="0.25">
      <c r="A276" t="s">
        <v>19</v>
      </c>
      <c r="B276" t="s">
        <v>36</v>
      </c>
      <c r="C276" t="s">
        <v>79</v>
      </c>
      <c r="D276" t="s">
        <v>132</v>
      </c>
      <c r="E276">
        <v>5</v>
      </c>
      <c r="F276">
        <v>1</v>
      </c>
      <c r="G276">
        <v>4</v>
      </c>
      <c r="H276">
        <v>1</v>
      </c>
      <c r="I276">
        <v>2</v>
      </c>
      <c r="J276">
        <v>2</v>
      </c>
      <c r="K276">
        <v>3</v>
      </c>
      <c r="L276">
        <v>2</v>
      </c>
      <c r="M276">
        <v>5</v>
      </c>
      <c r="N276">
        <v>5</v>
      </c>
      <c r="O276">
        <v>2</v>
      </c>
      <c r="P276">
        <v>4</v>
      </c>
      <c r="Q276">
        <f t="shared" si="63"/>
        <v>36</v>
      </c>
      <c r="R276" s="29">
        <f ca="1">SUM(OFFSET(E276,,,,List!$D$2))</f>
        <v>30</v>
      </c>
    </row>
    <row r="277" spans="1:18" x14ac:dyDescent="0.25">
      <c r="A277" t="s">
        <v>19</v>
      </c>
      <c r="B277" t="s">
        <v>36</v>
      </c>
      <c r="C277" t="s">
        <v>79</v>
      </c>
      <c r="D277" t="s">
        <v>136</v>
      </c>
      <c r="E277">
        <v>2</v>
      </c>
      <c r="F277">
        <v>4</v>
      </c>
      <c r="G277">
        <v>2</v>
      </c>
      <c r="H277">
        <v>1</v>
      </c>
      <c r="I277">
        <v>1</v>
      </c>
      <c r="J277">
        <v>2</v>
      </c>
      <c r="K277">
        <v>1</v>
      </c>
      <c r="L277">
        <v>4</v>
      </c>
      <c r="M277">
        <v>1</v>
      </c>
      <c r="N277">
        <v>1</v>
      </c>
      <c r="O277">
        <v>4</v>
      </c>
      <c r="P277">
        <v>5</v>
      </c>
      <c r="Q277">
        <f t="shared" si="63"/>
        <v>28</v>
      </c>
      <c r="R277" s="29">
        <f ca="1">SUM(OFFSET(E277,,,,List!$D$2))</f>
        <v>19</v>
      </c>
    </row>
    <row r="278" spans="1:18" x14ac:dyDescent="0.25">
      <c r="A278" t="s">
        <v>19</v>
      </c>
      <c r="B278" t="s">
        <v>36</v>
      </c>
      <c r="C278" t="s">
        <v>79</v>
      </c>
      <c r="D278" t="s">
        <v>138</v>
      </c>
      <c r="E278">
        <v>5</v>
      </c>
      <c r="F278">
        <v>3</v>
      </c>
      <c r="G278">
        <v>1</v>
      </c>
      <c r="H278">
        <v>4</v>
      </c>
      <c r="I278">
        <v>4</v>
      </c>
      <c r="J278">
        <v>1</v>
      </c>
      <c r="K278">
        <v>4</v>
      </c>
      <c r="L278">
        <v>5</v>
      </c>
      <c r="M278">
        <v>1</v>
      </c>
      <c r="N278">
        <v>5</v>
      </c>
      <c r="O278">
        <v>4</v>
      </c>
      <c r="P278">
        <v>3</v>
      </c>
      <c r="Q278">
        <f t="shared" si="63"/>
        <v>40</v>
      </c>
      <c r="R278" s="29">
        <f ca="1">SUM(OFFSET(E278,,,,List!$D$2))</f>
        <v>33</v>
      </c>
    </row>
    <row r="279" spans="1:18" x14ac:dyDescent="0.25">
      <c r="A279" t="s">
        <v>19</v>
      </c>
      <c r="B279" t="s">
        <v>36</v>
      </c>
      <c r="C279" t="s">
        <v>79</v>
      </c>
      <c r="D279" t="s">
        <v>131</v>
      </c>
      <c r="E279">
        <v>4</v>
      </c>
      <c r="F279">
        <v>5</v>
      </c>
      <c r="G279">
        <v>5</v>
      </c>
      <c r="H279">
        <v>4</v>
      </c>
      <c r="I279">
        <v>2</v>
      </c>
      <c r="J279">
        <v>2</v>
      </c>
      <c r="K279">
        <v>1</v>
      </c>
      <c r="L279">
        <v>4</v>
      </c>
      <c r="M279">
        <v>4</v>
      </c>
      <c r="N279">
        <v>2</v>
      </c>
      <c r="O279">
        <v>4</v>
      </c>
      <c r="P279">
        <v>4</v>
      </c>
      <c r="Q279">
        <f t="shared" si="63"/>
        <v>41</v>
      </c>
      <c r="R279" s="29">
        <f ca="1">SUM(OFFSET(E279,,,,List!$D$2))</f>
        <v>33</v>
      </c>
    </row>
    <row r="280" spans="1:18" x14ac:dyDescent="0.25">
      <c r="A280" t="s">
        <v>19</v>
      </c>
      <c r="B280" t="s">
        <v>36</v>
      </c>
      <c r="C280" t="s">
        <v>79</v>
      </c>
      <c r="D280" t="s">
        <v>129</v>
      </c>
      <c r="E280">
        <v>4</v>
      </c>
      <c r="F280">
        <v>5</v>
      </c>
      <c r="G280">
        <v>4</v>
      </c>
      <c r="H280">
        <v>3</v>
      </c>
      <c r="I280">
        <v>4</v>
      </c>
      <c r="J280">
        <v>4</v>
      </c>
      <c r="K280">
        <v>3</v>
      </c>
      <c r="L280">
        <v>2</v>
      </c>
      <c r="M280">
        <v>5</v>
      </c>
      <c r="N280">
        <v>2</v>
      </c>
      <c r="O280">
        <v>1</v>
      </c>
      <c r="P280">
        <v>2</v>
      </c>
      <c r="Q280">
        <f t="shared" si="63"/>
        <v>39</v>
      </c>
      <c r="R280" s="29">
        <f ca="1">SUM(OFFSET(E280,,,,List!$D$2))</f>
        <v>36</v>
      </c>
    </row>
    <row r="281" spans="1:18" ht="14.25" customHeight="1" x14ac:dyDescent="0.25">
      <c r="A281" t="s">
        <v>19</v>
      </c>
      <c r="B281" t="s">
        <v>36</v>
      </c>
      <c r="C281" t="s">
        <v>79</v>
      </c>
      <c r="D281" t="s">
        <v>135</v>
      </c>
      <c r="E281">
        <v>5</v>
      </c>
      <c r="F281">
        <v>4</v>
      </c>
      <c r="G281">
        <v>3</v>
      </c>
      <c r="H281">
        <v>2</v>
      </c>
      <c r="I281">
        <v>1</v>
      </c>
      <c r="J281">
        <v>4</v>
      </c>
      <c r="K281">
        <v>1</v>
      </c>
      <c r="L281">
        <v>3</v>
      </c>
      <c r="M281">
        <v>5</v>
      </c>
      <c r="N281">
        <v>3</v>
      </c>
      <c r="O281">
        <v>1</v>
      </c>
      <c r="P281">
        <v>1</v>
      </c>
      <c r="Q281">
        <f t="shared" si="63"/>
        <v>33</v>
      </c>
      <c r="R281" s="29">
        <f ca="1">SUM(OFFSET(E281,,,,List!$D$2))</f>
        <v>31</v>
      </c>
    </row>
    <row r="282" spans="1:18" ht="14.25" customHeight="1" x14ac:dyDescent="0.25">
      <c r="A282" t="s">
        <v>19</v>
      </c>
      <c r="B282" t="s">
        <v>36</v>
      </c>
      <c r="C282" t="s">
        <v>79</v>
      </c>
      <c r="D282" t="s">
        <v>130</v>
      </c>
      <c r="E282">
        <v>5</v>
      </c>
      <c r="F282">
        <v>3</v>
      </c>
      <c r="G282">
        <v>5</v>
      </c>
      <c r="H282">
        <v>5</v>
      </c>
      <c r="I282">
        <v>2</v>
      </c>
      <c r="J282">
        <v>4</v>
      </c>
      <c r="K282">
        <v>4</v>
      </c>
      <c r="L282">
        <v>4</v>
      </c>
      <c r="M282">
        <v>5</v>
      </c>
      <c r="N282">
        <v>5</v>
      </c>
      <c r="O282">
        <v>5</v>
      </c>
      <c r="P282">
        <v>1</v>
      </c>
      <c r="Q282">
        <f t="shared" si="63"/>
        <v>48</v>
      </c>
      <c r="R282" s="29">
        <f ca="1">SUM(OFFSET(E282,,,,List!$D$2))</f>
        <v>42</v>
      </c>
    </row>
    <row r="283" spans="1:18" ht="14.25" customHeight="1" x14ac:dyDescent="0.25"/>
    <row r="284" spans="1:18" ht="14.25" customHeight="1" x14ac:dyDescent="0.25"/>
    <row r="285" spans="1:18" x14ac:dyDescent="0.25">
      <c r="A285" s="20" t="s">
        <v>41</v>
      </c>
      <c r="B285" s="20" t="s">
        <v>54</v>
      </c>
      <c r="C285" s="20" t="s">
        <v>55</v>
      </c>
      <c r="D285" s="11" t="s">
        <v>128</v>
      </c>
      <c r="E285" s="10" t="s">
        <v>42</v>
      </c>
      <c r="F285" s="10" t="s">
        <v>43</v>
      </c>
      <c r="G285" s="10" t="s">
        <v>44</v>
      </c>
      <c r="H285" s="10" t="s">
        <v>45</v>
      </c>
      <c r="I285" s="10" t="s">
        <v>46</v>
      </c>
      <c r="J285" s="10" t="s">
        <v>47</v>
      </c>
      <c r="K285" s="10" t="s">
        <v>48</v>
      </c>
      <c r="L285" s="10" t="s">
        <v>49</v>
      </c>
      <c r="M285" s="10" t="s">
        <v>50</v>
      </c>
      <c r="N285" s="10" t="s">
        <v>51</v>
      </c>
      <c r="O285" s="10" t="s">
        <v>6</v>
      </c>
      <c r="P285" s="10" t="s">
        <v>52</v>
      </c>
      <c r="Q285" s="10" t="s">
        <v>15</v>
      </c>
      <c r="R285" s="10" t="s">
        <v>40</v>
      </c>
    </row>
    <row r="286" spans="1:18" x14ac:dyDescent="0.25">
      <c r="A286" s="5" t="s">
        <v>20</v>
      </c>
      <c r="B286" s="5" t="s">
        <v>69</v>
      </c>
      <c r="C286" t="s">
        <v>103</v>
      </c>
      <c r="D286" t="s">
        <v>120</v>
      </c>
      <c r="E286">
        <v>1</v>
      </c>
      <c r="F286">
        <v>3</v>
      </c>
      <c r="G286">
        <v>4</v>
      </c>
      <c r="H286">
        <v>1</v>
      </c>
      <c r="I286">
        <v>1</v>
      </c>
      <c r="J286">
        <v>2</v>
      </c>
      <c r="K286">
        <v>1</v>
      </c>
      <c r="L286">
        <v>4</v>
      </c>
      <c r="M286">
        <v>1</v>
      </c>
      <c r="N286">
        <v>3</v>
      </c>
      <c r="O286">
        <v>1</v>
      </c>
      <c r="P286">
        <v>4</v>
      </c>
      <c r="Q286">
        <f t="shared" ref="Q286:Q295" si="64">SUM(E286:P286)</f>
        <v>26</v>
      </c>
      <c r="R286" s="29">
        <f ca="1">SUM(OFFSET(E286,,,,List!$D$2))</f>
        <v>21</v>
      </c>
    </row>
    <row r="287" spans="1:18" x14ac:dyDescent="0.25">
      <c r="A287" s="5" t="s">
        <v>20</v>
      </c>
      <c r="B287" s="5" t="s">
        <v>69</v>
      </c>
      <c r="C287" t="s">
        <v>103</v>
      </c>
      <c r="D287" t="s">
        <v>115</v>
      </c>
      <c r="E287">
        <v>1</v>
      </c>
      <c r="F287">
        <v>2</v>
      </c>
      <c r="G287">
        <v>4</v>
      </c>
      <c r="H287">
        <v>4</v>
      </c>
      <c r="I287">
        <v>4</v>
      </c>
      <c r="J287">
        <v>2</v>
      </c>
      <c r="K287">
        <v>1</v>
      </c>
      <c r="L287">
        <v>3</v>
      </c>
      <c r="M287">
        <v>3</v>
      </c>
      <c r="N287">
        <v>2</v>
      </c>
      <c r="O287">
        <v>2</v>
      </c>
      <c r="P287">
        <v>4</v>
      </c>
      <c r="Q287">
        <f t="shared" si="64"/>
        <v>32</v>
      </c>
      <c r="R287" s="29">
        <f ca="1">SUM(OFFSET(E287,,,,List!$D$2))</f>
        <v>26</v>
      </c>
    </row>
    <row r="288" spans="1:18" x14ac:dyDescent="0.25">
      <c r="A288" s="5" t="s">
        <v>20</v>
      </c>
      <c r="B288" s="5" t="s">
        <v>69</v>
      </c>
      <c r="C288" t="s">
        <v>103</v>
      </c>
      <c r="D288" t="s">
        <v>82</v>
      </c>
      <c r="E288">
        <v>2</v>
      </c>
      <c r="F288">
        <v>3</v>
      </c>
      <c r="G288">
        <v>1</v>
      </c>
      <c r="H288">
        <v>2</v>
      </c>
      <c r="I288">
        <v>1</v>
      </c>
      <c r="J288">
        <v>3</v>
      </c>
      <c r="K288">
        <v>2</v>
      </c>
      <c r="L288">
        <v>3</v>
      </c>
      <c r="M288">
        <v>1</v>
      </c>
      <c r="N288">
        <v>3</v>
      </c>
      <c r="O288">
        <v>4</v>
      </c>
      <c r="P288">
        <v>4</v>
      </c>
      <c r="Q288">
        <f t="shared" si="64"/>
        <v>29</v>
      </c>
      <c r="R288" s="29">
        <f ca="1">SUM(OFFSET(E288,,,,List!$D$2))</f>
        <v>21</v>
      </c>
    </row>
    <row r="289" spans="1:18" x14ac:dyDescent="0.25">
      <c r="A289" s="5" t="s">
        <v>20</v>
      </c>
      <c r="B289" s="5" t="s">
        <v>69</v>
      </c>
      <c r="C289" t="s">
        <v>103</v>
      </c>
      <c r="D289" t="s">
        <v>116</v>
      </c>
      <c r="E289">
        <v>1</v>
      </c>
      <c r="F289">
        <v>1</v>
      </c>
      <c r="G289">
        <v>2</v>
      </c>
      <c r="H289">
        <v>4</v>
      </c>
      <c r="I289">
        <v>4</v>
      </c>
      <c r="J289">
        <v>2</v>
      </c>
      <c r="K289">
        <v>4</v>
      </c>
      <c r="L289">
        <v>4</v>
      </c>
      <c r="M289">
        <v>3</v>
      </c>
      <c r="N289">
        <v>1</v>
      </c>
      <c r="O289">
        <v>3</v>
      </c>
      <c r="P289">
        <v>3</v>
      </c>
      <c r="Q289">
        <f t="shared" si="64"/>
        <v>32</v>
      </c>
      <c r="R289" s="29">
        <f ca="1">SUM(OFFSET(E289,,,,List!$D$2))</f>
        <v>26</v>
      </c>
    </row>
    <row r="290" spans="1:18" x14ac:dyDescent="0.25">
      <c r="A290" s="5" t="s">
        <v>20</v>
      </c>
      <c r="B290" s="5" t="s">
        <v>69</v>
      </c>
      <c r="C290" t="s">
        <v>103</v>
      </c>
      <c r="D290" t="s">
        <v>114</v>
      </c>
      <c r="E290">
        <v>2</v>
      </c>
      <c r="F290">
        <v>4</v>
      </c>
      <c r="G290">
        <v>4</v>
      </c>
      <c r="H290">
        <v>2</v>
      </c>
      <c r="I290">
        <v>1</v>
      </c>
      <c r="J290">
        <v>3</v>
      </c>
      <c r="K290">
        <v>3</v>
      </c>
      <c r="L290">
        <v>3</v>
      </c>
      <c r="M290">
        <v>2</v>
      </c>
      <c r="N290">
        <v>2</v>
      </c>
      <c r="O290">
        <v>1</v>
      </c>
      <c r="P290">
        <v>4</v>
      </c>
      <c r="Q290">
        <f t="shared" si="64"/>
        <v>31</v>
      </c>
      <c r="R290" s="29">
        <f ca="1">SUM(OFFSET(E290,,,,List!$D$2))</f>
        <v>26</v>
      </c>
    </row>
    <row r="291" spans="1:18" x14ac:dyDescent="0.25">
      <c r="A291" s="5" t="s">
        <v>20</v>
      </c>
      <c r="B291" s="5" t="s">
        <v>69</v>
      </c>
      <c r="C291" t="s">
        <v>103</v>
      </c>
      <c r="D291" t="s">
        <v>118</v>
      </c>
      <c r="E291">
        <v>1</v>
      </c>
      <c r="F291">
        <v>1</v>
      </c>
      <c r="G291">
        <v>4</v>
      </c>
      <c r="H291">
        <v>3</v>
      </c>
      <c r="I291">
        <v>2</v>
      </c>
      <c r="J291">
        <v>2</v>
      </c>
      <c r="K291">
        <v>1</v>
      </c>
      <c r="L291">
        <v>4</v>
      </c>
      <c r="M291">
        <v>2</v>
      </c>
      <c r="N291">
        <v>2</v>
      </c>
      <c r="O291">
        <v>4</v>
      </c>
      <c r="P291">
        <v>3</v>
      </c>
      <c r="Q291">
        <f t="shared" si="64"/>
        <v>29</v>
      </c>
      <c r="R291" s="29">
        <f ca="1">SUM(OFFSET(E291,,,,List!$D$2))</f>
        <v>22</v>
      </c>
    </row>
    <row r="292" spans="1:18" x14ac:dyDescent="0.25">
      <c r="A292" s="5" t="s">
        <v>20</v>
      </c>
      <c r="B292" s="5" t="s">
        <v>69</v>
      </c>
      <c r="C292" t="s">
        <v>103</v>
      </c>
      <c r="D292" t="s">
        <v>113</v>
      </c>
      <c r="E292">
        <v>2</v>
      </c>
      <c r="F292">
        <v>4</v>
      </c>
      <c r="G292">
        <v>2</v>
      </c>
      <c r="H292">
        <v>1</v>
      </c>
      <c r="I292">
        <v>4</v>
      </c>
      <c r="J292">
        <v>3</v>
      </c>
      <c r="K292">
        <v>3</v>
      </c>
      <c r="L292">
        <v>1</v>
      </c>
      <c r="M292">
        <v>2</v>
      </c>
      <c r="N292">
        <v>4</v>
      </c>
      <c r="O292">
        <v>2</v>
      </c>
      <c r="P292">
        <v>2</v>
      </c>
      <c r="Q292">
        <f t="shared" si="64"/>
        <v>30</v>
      </c>
      <c r="R292" s="29">
        <f ca="1">SUM(OFFSET(E292,,,,List!$D$2))</f>
        <v>26</v>
      </c>
    </row>
    <row r="293" spans="1:18" x14ac:dyDescent="0.25">
      <c r="A293" s="5" t="s">
        <v>20</v>
      </c>
      <c r="B293" s="5" t="s">
        <v>69</v>
      </c>
      <c r="C293" t="s">
        <v>103</v>
      </c>
      <c r="D293" t="s">
        <v>119</v>
      </c>
      <c r="E293">
        <v>4</v>
      </c>
      <c r="F293">
        <v>1</v>
      </c>
      <c r="G293">
        <v>1</v>
      </c>
      <c r="H293">
        <v>2</v>
      </c>
      <c r="I293">
        <v>2</v>
      </c>
      <c r="J293">
        <v>3</v>
      </c>
      <c r="K293">
        <v>3</v>
      </c>
      <c r="L293">
        <v>3</v>
      </c>
      <c r="M293">
        <v>2</v>
      </c>
      <c r="N293">
        <v>2</v>
      </c>
      <c r="O293">
        <v>2</v>
      </c>
      <c r="P293">
        <v>2</v>
      </c>
      <c r="Q293">
        <f t="shared" si="64"/>
        <v>27</v>
      </c>
      <c r="R293" s="29">
        <f ca="1">SUM(OFFSET(E293,,,,List!$D$2))</f>
        <v>23</v>
      </c>
    </row>
    <row r="294" spans="1:18" x14ac:dyDescent="0.25">
      <c r="A294" s="5" t="s">
        <v>20</v>
      </c>
      <c r="B294" s="5" t="s">
        <v>69</v>
      </c>
      <c r="C294" t="s">
        <v>103</v>
      </c>
      <c r="D294" t="s">
        <v>81</v>
      </c>
      <c r="E294">
        <v>3</v>
      </c>
      <c r="F294">
        <v>2</v>
      </c>
      <c r="G294">
        <v>2</v>
      </c>
      <c r="H294">
        <v>1</v>
      </c>
      <c r="I294">
        <v>4</v>
      </c>
      <c r="J294">
        <v>4</v>
      </c>
      <c r="K294">
        <v>3</v>
      </c>
      <c r="L294">
        <v>3</v>
      </c>
      <c r="M294">
        <v>4</v>
      </c>
      <c r="N294">
        <v>2</v>
      </c>
      <c r="O294">
        <v>4</v>
      </c>
      <c r="P294">
        <v>1</v>
      </c>
      <c r="Q294">
        <f t="shared" si="64"/>
        <v>33</v>
      </c>
      <c r="R294" s="29">
        <f ca="1">SUM(OFFSET(E294,,,,List!$D$2))</f>
        <v>28</v>
      </c>
    </row>
    <row r="295" spans="1:18" x14ac:dyDescent="0.25">
      <c r="A295" s="5" t="s">
        <v>20</v>
      </c>
      <c r="B295" s="5" t="s">
        <v>69</v>
      </c>
      <c r="C295" t="s">
        <v>103</v>
      </c>
      <c r="D295" t="s">
        <v>117</v>
      </c>
      <c r="E295">
        <v>1</v>
      </c>
      <c r="F295">
        <v>4</v>
      </c>
      <c r="G295">
        <v>1</v>
      </c>
      <c r="H295">
        <v>1</v>
      </c>
      <c r="I295">
        <v>2</v>
      </c>
      <c r="J295">
        <v>4</v>
      </c>
      <c r="K295">
        <v>1</v>
      </c>
      <c r="L295">
        <v>3</v>
      </c>
      <c r="M295">
        <v>3</v>
      </c>
      <c r="N295">
        <v>2</v>
      </c>
      <c r="O295">
        <v>1</v>
      </c>
      <c r="P295">
        <v>3</v>
      </c>
      <c r="Q295">
        <f t="shared" si="64"/>
        <v>26</v>
      </c>
      <c r="R295" s="29">
        <f ca="1">SUM(OFFSET(E295,,,,List!$D$2))</f>
        <v>22</v>
      </c>
    </row>
    <row r="296" spans="1:18" x14ac:dyDescent="0.25">
      <c r="A296" s="5" t="s">
        <v>20</v>
      </c>
      <c r="B296" s="5" t="s">
        <v>69</v>
      </c>
      <c r="C296" t="s">
        <v>103</v>
      </c>
      <c r="D296" t="s">
        <v>15</v>
      </c>
      <c r="E296">
        <v>19</v>
      </c>
      <c r="F296">
        <v>28</v>
      </c>
      <c r="G296">
        <v>26</v>
      </c>
      <c r="H296">
        <v>22</v>
      </c>
      <c r="I296">
        <v>26</v>
      </c>
      <c r="J296">
        <v>27</v>
      </c>
      <c r="K296">
        <v>24</v>
      </c>
      <c r="L296">
        <v>32</v>
      </c>
      <c r="M296">
        <v>23</v>
      </c>
      <c r="N296">
        <v>26</v>
      </c>
      <c r="O296">
        <v>26</v>
      </c>
      <c r="P296">
        <v>34</v>
      </c>
      <c r="Q296">
        <f>SUM(E296:P296)</f>
        <v>313</v>
      </c>
      <c r="R296" s="29">
        <f ca="1">SUM(OFFSET(E296,,,,List!$D$2))</f>
        <v>253</v>
      </c>
    </row>
    <row r="299" spans="1:18" x14ac:dyDescent="0.25">
      <c r="A299" s="20" t="s">
        <v>41</v>
      </c>
      <c r="B299" s="20" t="s">
        <v>54</v>
      </c>
      <c r="C299" s="20" t="s">
        <v>55</v>
      </c>
      <c r="D299" s="11" t="s">
        <v>128</v>
      </c>
      <c r="E299" s="10" t="s">
        <v>42</v>
      </c>
      <c r="F299" s="10" t="s">
        <v>43</v>
      </c>
      <c r="G299" s="10" t="s">
        <v>44</v>
      </c>
      <c r="H299" s="10" t="s">
        <v>45</v>
      </c>
      <c r="I299" s="10" t="s">
        <v>46</v>
      </c>
      <c r="J299" s="10" t="s">
        <v>47</v>
      </c>
      <c r="K299" s="10" t="s">
        <v>48</v>
      </c>
      <c r="L299" s="10" t="s">
        <v>49</v>
      </c>
      <c r="M299" s="10" t="s">
        <v>50</v>
      </c>
      <c r="N299" s="10" t="s">
        <v>51</v>
      </c>
      <c r="O299" s="10" t="s">
        <v>6</v>
      </c>
      <c r="P299" s="10" t="s">
        <v>52</v>
      </c>
      <c r="Q299" s="10" t="s">
        <v>15</v>
      </c>
      <c r="R299" s="10" t="s">
        <v>40</v>
      </c>
    </row>
    <row r="300" spans="1:18" x14ac:dyDescent="0.25">
      <c r="A300" s="5" t="s">
        <v>19</v>
      </c>
      <c r="B300" s="5" t="s">
        <v>68</v>
      </c>
      <c r="C300" t="s">
        <v>103</v>
      </c>
      <c r="D300" t="s">
        <v>120</v>
      </c>
      <c r="E300">
        <v>2</v>
      </c>
      <c r="F300">
        <v>2</v>
      </c>
      <c r="G300">
        <v>1</v>
      </c>
      <c r="H300">
        <v>1</v>
      </c>
      <c r="I300">
        <v>2</v>
      </c>
      <c r="J300">
        <v>1</v>
      </c>
      <c r="K300">
        <v>2</v>
      </c>
      <c r="L300">
        <v>2</v>
      </c>
      <c r="M300">
        <v>1</v>
      </c>
      <c r="N300">
        <v>4</v>
      </c>
      <c r="O300">
        <v>2</v>
      </c>
      <c r="P300">
        <v>3</v>
      </c>
      <c r="Q300">
        <f t="shared" ref="Q300:Q309" si="65">SUM(E300:P300)</f>
        <v>23</v>
      </c>
      <c r="R300" s="29">
        <f ca="1">SUM(OFFSET(E300,,,,List!$D$2))</f>
        <v>18</v>
      </c>
    </row>
    <row r="301" spans="1:18" x14ac:dyDescent="0.25">
      <c r="A301" s="5" t="s">
        <v>19</v>
      </c>
      <c r="B301" s="5" t="s">
        <v>68</v>
      </c>
      <c r="C301" t="s">
        <v>103</v>
      </c>
      <c r="D301" t="s">
        <v>115</v>
      </c>
      <c r="E301">
        <v>4</v>
      </c>
      <c r="F301">
        <v>2</v>
      </c>
      <c r="G301">
        <v>1</v>
      </c>
      <c r="H301">
        <v>4</v>
      </c>
      <c r="I301">
        <v>2</v>
      </c>
      <c r="J301">
        <v>3</v>
      </c>
      <c r="K301">
        <v>4</v>
      </c>
      <c r="L301">
        <v>4</v>
      </c>
      <c r="M301">
        <v>1</v>
      </c>
      <c r="N301">
        <v>3</v>
      </c>
      <c r="O301">
        <v>1</v>
      </c>
      <c r="P301">
        <v>3</v>
      </c>
      <c r="Q301">
        <f t="shared" si="65"/>
        <v>32</v>
      </c>
      <c r="R301" s="29">
        <f ca="1">SUM(OFFSET(E301,,,,List!$D$2))</f>
        <v>28</v>
      </c>
    </row>
    <row r="302" spans="1:18" x14ac:dyDescent="0.25">
      <c r="A302" s="5" t="s">
        <v>19</v>
      </c>
      <c r="B302" s="5" t="s">
        <v>68</v>
      </c>
      <c r="C302" t="s">
        <v>103</v>
      </c>
      <c r="D302" t="s">
        <v>82</v>
      </c>
      <c r="E302">
        <v>3</v>
      </c>
      <c r="F302">
        <v>3</v>
      </c>
      <c r="G302">
        <v>2</v>
      </c>
      <c r="H302">
        <v>1</v>
      </c>
      <c r="I302">
        <v>1</v>
      </c>
      <c r="J302">
        <v>4</v>
      </c>
      <c r="K302">
        <v>4</v>
      </c>
      <c r="L302">
        <v>3</v>
      </c>
      <c r="M302">
        <v>1</v>
      </c>
      <c r="N302">
        <v>2</v>
      </c>
      <c r="O302">
        <v>1</v>
      </c>
      <c r="P302">
        <v>3</v>
      </c>
      <c r="Q302">
        <f t="shared" si="65"/>
        <v>28</v>
      </c>
      <c r="R302" s="29">
        <f ca="1">SUM(OFFSET(E302,,,,List!$D$2))</f>
        <v>24</v>
      </c>
    </row>
    <row r="303" spans="1:18" x14ac:dyDescent="0.25">
      <c r="A303" s="5" t="s">
        <v>19</v>
      </c>
      <c r="B303" s="5" t="s">
        <v>68</v>
      </c>
      <c r="C303" t="s">
        <v>103</v>
      </c>
      <c r="D303" t="s">
        <v>116</v>
      </c>
      <c r="E303">
        <v>2</v>
      </c>
      <c r="F303">
        <v>4</v>
      </c>
      <c r="G303">
        <v>3</v>
      </c>
      <c r="H303">
        <v>3</v>
      </c>
      <c r="I303">
        <v>2</v>
      </c>
      <c r="J303">
        <v>1</v>
      </c>
      <c r="K303">
        <v>2</v>
      </c>
      <c r="L303">
        <v>4</v>
      </c>
      <c r="M303">
        <v>2</v>
      </c>
      <c r="N303">
        <v>3</v>
      </c>
      <c r="O303">
        <v>2</v>
      </c>
      <c r="P303">
        <v>2</v>
      </c>
      <c r="Q303">
        <f t="shared" si="65"/>
        <v>30</v>
      </c>
      <c r="R303" s="29">
        <f ca="1">SUM(OFFSET(E303,,,,List!$D$2))</f>
        <v>26</v>
      </c>
    </row>
    <row r="304" spans="1:18" x14ac:dyDescent="0.25">
      <c r="A304" s="5" t="s">
        <v>19</v>
      </c>
      <c r="B304" s="5" t="s">
        <v>68</v>
      </c>
      <c r="C304" t="s">
        <v>103</v>
      </c>
      <c r="D304" t="s">
        <v>114</v>
      </c>
      <c r="E304">
        <v>4</v>
      </c>
      <c r="F304">
        <v>3</v>
      </c>
      <c r="G304">
        <v>4</v>
      </c>
      <c r="H304">
        <v>3</v>
      </c>
      <c r="I304">
        <v>3</v>
      </c>
      <c r="J304">
        <v>4</v>
      </c>
      <c r="K304">
        <v>3</v>
      </c>
      <c r="L304">
        <v>3</v>
      </c>
      <c r="M304">
        <v>1</v>
      </c>
      <c r="N304">
        <v>2</v>
      </c>
      <c r="O304">
        <v>4</v>
      </c>
      <c r="P304">
        <v>1</v>
      </c>
      <c r="Q304">
        <f t="shared" si="65"/>
        <v>35</v>
      </c>
      <c r="R304" s="29">
        <f ca="1">SUM(OFFSET(E304,,,,List!$D$2))</f>
        <v>30</v>
      </c>
    </row>
    <row r="305" spans="1:18" x14ac:dyDescent="0.25">
      <c r="A305" s="5" t="s">
        <v>19</v>
      </c>
      <c r="B305" s="5" t="s">
        <v>68</v>
      </c>
      <c r="C305" t="s">
        <v>103</v>
      </c>
      <c r="D305" t="s">
        <v>118</v>
      </c>
      <c r="E305">
        <v>3</v>
      </c>
      <c r="F305">
        <v>1</v>
      </c>
      <c r="G305">
        <v>2</v>
      </c>
      <c r="H305">
        <v>3</v>
      </c>
      <c r="I305">
        <v>3</v>
      </c>
      <c r="J305">
        <v>4</v>
      </c>
      <c r="K305">
        <v>3</v>
      </c>
      <c r="L305">
        <v>2</v>
      </c>
      <c r="M305">
        <v>4</v>
      </c>
      <c r="N305">
        <v>3</v>
      </c>
      <c r="O305">
        <v>2</v>
      </c>
      <c r="P305">
        <v>3</v>
      </c>
      <c r="Q305">
        <f t="shared" si="65"/>
        <v>33</v>
      </c>
      <c r="R305" s="29">
        <f ca="1">SUM(OFFSET(E305,,,,List!$D$2))</f>
        <v>28</v>
      </c>
    </row>
    <row r="306" spans="1:18" x14ac:dyDescent="0.25">
      <c r="A306" s="5" t="s">
        <v>19</v>
      </c>
      <c r="B306" s="5" t="s">
        <v>68</v>
      </c>
      <c r="C306" t="s">
        <v>103</v>
      </c>
      <c r="D306" t="s">
        <v>113</v>
      </c>
      <c r="E306">
        <v>1</v>
      </c>
      <c r="F306">
        <v>1</v>
      </c>
      <c r="G306">
        <v>3</v>
      </c>
      <c r="H306">
        <v>1</v>
      </c>
      <c r="I306">
        <v>2</v>
      </c>
      <c r="J306">
        <v>2</v>
      </c>
      <c r="K306">
        <v>4</v>
      </c>
      <c r="L306">
        <v>3</v>
      </c>
      <c r="M306">
        <v>4</v>
      </c>
      <c r="N306">
        <v>2</v>
      </c>
      <c r="O306">
        <v>4</v>
      </c>
      <c r="P306">
        <v>1</v>
      </c>
      <c r="Q306">
        <f t="shared" si="65"/>
        <v>28</v>
      </c>
      <c r="R306" s="29">
        <f ca="1">SUM(OFFSET(E306,,,,List!$D$2))</f>
        <v>23</v>
      </c>
    </row>
    <row r="307" spans="1:18" x14ac:dyDescent="0.25">
      <c r="A307" s="5" t="s">
        <v>19</v>
      </c>
      <c r="B307" s="5" t="s">
        <v>68</v>
      </c>
      <c r="C307" t="s">
        <v>103</v>
      </c>
      <c r="D307" t="s">
        <v>119</v>
      </c>
      <c r="E307">
        <v>3</v>
      </c>
      <c r="F307">
        <v>2</v>
      </c>
      <c r="G307">
        <v>4</v>
      </c>
      <c r="H307">
        <v>3</v>
      </c>
      <c r="I307">
        <v>4</v>
      </c>
      <c r="J307">
        <v>3</v>
      </c>
      <c r="K307">
        <v>1</v>
      </c>
      <c r="L307">
        <v>1</v>
      </c>
      <c r="M307">
        <v>4</v>
      </c>
      <c r="N307">
        <v>2</v>
      </c>
      <c r="O307">
        <v>2</v>
      </c>
      <c r="P307">
        <v>4</v>
      </c>
      <c r="Q307">
        <f t="shared" si="65"/>
        <v>33</v>
      </c>
      <c r="R307" s="29">
        <f ca="1">SUM(OFFSET(E307,,,,List!$D$2))</f>
        <v>27</v>
      </c>
    </row>
    <row r="308" spans="1:18" x14ac:dyDescent="0.25">
      <c r="A308" s="5" t="s">
        <v>19</v>
      </c>
      <c r="B308" s="5" t="s">
        <v>68</v>
      </c>
      <c r="C308" t="s">
        <v>103</v>
      </c>
      <c r="D308" t="s">
        <v>81</v>
      </c>
      <c r="E308">
        <v>2</v>
      </c>
      <c r="F308">
        <v>4</v>
      </c>
      <c r="G308">
        <v>3</v>
      </c>
      <c r="H308">
        <v>4</v>
      </c>
      <c r="I308">
        <v>1</v>
      </c>
      <c r="J308">
        <v>2</v>
      </c>
      <c r="K308">
        <v>1</v>
      </c>
      <c r="L308">
        <v>3</v>
      </c>
      <c r="M308">
        <v>1</v>
      </c>
      <c r="N308">
        <v>3</v>
      </c>
      <c r="O308">
        <v>1</v>
      </c>
      <c r="P308">
        <v>3</v>
      </c>
      <c r="Q308">
        <f t="shared" si="65"/>
        <v>28</v>
      </c>
      <c r="R308" s="29">
        <f ca="1">SUM(OFFSET(E308,,,,List!$D$2))</f>
        <v>24</v>
      </c>
    </row>
    <row r="309" spans="1:18" x14ac:dyDescent="0.25">
      <c r="A309" s="5" t="s">
        <v>19</v>
      </c>
      <c r="B309" s="5" t="s">
        <v>68</v>
      </c>
      <c r="C309" t="s">
        <v>103</v>
      </c>
      <c r="D309" t="s">
        <v>117</v>
      </c>
      <c r="E309">
        <v>3</v>
      </c>
      <c r="F309">
        <v>2</v>
      </c>
      <c r="G309">
        <v>4</v>
      </c>
      <c r="H309">
        <v>1</v>
      </c>
      <c r="I309">
        <v>3</v>
      </c>
      <c r="J309">
        <v>3</v>
      </c>
      <c r="K309">
        <v>3</v>
      </c>
      <c r="L309">
        <v>1</v>
      </c>
      <c r="M309">
        <v>1</v>
      </c>
      <c r="N309">
        <v>2</v>
      </c>
      <c r="O309">
        <v>4</v>
      </c>
      <c r="P309">
        <v>1</v>
      </c>
      <c r="Q309">
        <f t="shared" si="65"/>
        <v>28</v>
      </c>
      <c r="R309" s="29">
        <f ca="1">SUM(OFFSET(E309,,,,List!$D$2))</f>
        <v>23</v>
      </c>
    </row>
    <row r="310" spans="1:18" x14ac:dyDescent="0.25">
      <c r="A310" s="5" t="s">
        <v>19</v>
      </c>
      <c r="B310" s="5" t="s">
        <v>68</v>
      </c>
      <c r="C310" t="s">
        <v>103</v>
      </c>
      <c r="D310" t="s">
        <v>15</v>
      </c>
      <c r="E310">
        <f t="shared" ref="E310:P310" si="66">SUM(E300:E309)</f>
        <v>27</v>
      </c>
      <c r="F310">
        <f t="shared" si="66"/>
        <v>24</v>
      </c>
      <c r="G310">
        <f t="shared" si="66"/>
        <v>27</v>
      </c>
      <c r="H310">
        <f t="shared" si="66"/>
        <v>24</v>
      </c>
      <c r="I310">
        <f t="shared" si="66"/>
        <v>23</v>
      </c>
      <c r="J310">
        <f t="shared" si="66"/>
        <v>27</v>
      </c>
      <c r="K310">
        <f t="shared" si="66"/>
        <v>27</v>
      </c>
      <c r="L310">
        <f t="shared" si="66"/>
        <v>26</v>
      </c>
      <c r="M310">
        <f t="shared" si="66"/>
        <v>20</v>
      </c>
      <c r="N310">
        <f t="shared" si="66"/>
        <v>26</v>
      </c>
      <c r="O310">
        <f t="shared" si="66"/>
        <v>23</v>
      </c>
      <c r="P310">
        <f t="shared" si="66"/>
        <v>24</v>
      </c>
      <c r="Q310">
        <f>SUM(E310:P310)</f>
        <v>298</v>
      </c>
      <c r="R310" s="29">
        <f ca="1">SUM(OFFSET(E310,,,,List!$D$2))</f>
        <v>251</v>
      </c>
    </row>
    <row r="311" spans="1:18" x14ac:dyDescent="0.25">
      <c r="A311" s="5"/>
      <c r="B311" s="5"/>
      <c r="R311" s="29"/>
    </row>
    <row r="312" spans="1:18" x14ac:dyDescent="0.25">
      <c r="A312" s="5"/>
      <c r="B312" s="5"/>
      <c r="R312" s="29"/>
    </row>
    <row r="313" spans="1:18" x14ac:dyDescent="0.25">
      <c r="A313" s="20" t="s">
        <v>41</v>
      </c>
      <c r="B313" s="20" t="s">
        <v>54</v>
      </c>
      <c r="C313" s="20" t="s">
        <v>55</v>
      </c>
      <c r="D313" s="11" t="s">
        <v>128</v>
      </c>
      <c r="E313" s="10" t="s">
        <v>42</v>
      </c>
      <c r="F313" s="10" t="s">
        <v>43</v>
      </c>
      <c r="G313" s="10" t="s">
        <v>44</v>
      </c>
      <c r="H313" s="10" t="s">
        <v>45</v>
      </c>
      <c r="I313" s="10" t="s">
        <v>46</v>
      </c>
      <c r="J313" s="10" t="s">
        <v>47</v>
      </c>
      <c r="K313" s="10" t="s">
        <v>48</v>
      </c>
      <c r="L313" s="10" t="s">
        <v>49</v>
      </c>
      <c r="M313" s="10" t="s">
        <v>50</v>
      </c>
      <c r="N313" s="10" t="s">
        <v>51</v>
      </c>
      <c r="O313" s="10" t="s">
        <v>6</v>
      </c>
      <c r="P313" s="10" t="s">
        <v>52</v>
      </c>
      <c r="Q313" s="10" t="s">
        <v>15</v>
      </c>
      <c r="R313" s="10" t="s">
        <v>40</v>
      </c>
    </row>
    <row r="314" spans="1:18" x14ac:dyDescent="0.25">
      <c r="A314" t="s">
        <v>20</v>
      </c>
      <c r="B314" t="s">
        <v>35</v>
      </c>
      <c r="C314" t="s">
        <v>78</v>
      </c>
      <c r="D314" t="s">
        <v>105</v>
      </c>
      <c r="E314">
        <v>1</v>
      </c>
      <c r="F314">
        <v>2</v>
      </c>
      <c r="G314">
        <v>2</v>
      </c>
      <c r="H314">
        <v>4</v>
      </c>
      <c r="I314">
        <v>3</v>
      </c>
      <c r="J314">
        <v>1</v>
      </c>
      <c r="K314">
        <v>3</v>
      </c>
      <c r="L314">
        <v>4</v>
      </c>
      <c r="M314">
        <v>2</v>
      </c>
      <c r="N314">
        <v>3</v>
      </c>
      <c r="O314">
        <v>3</v>
      </c>
      <c r="P314">
        <v>4</v>
      </c>
      <c r="Q314">
        <f t="shared" ref="Q314:Q323" si="67">SUM(E314:P314)</f>
        <v>32</v>
      </c>
      <c r="R314" s="29">
        <f ca="1">SUM(OFFSET(E314,,,,List!$D$2))</f>
        <v>25</v>
      </c>
    </row>
    <row r="315" spans="1:18" x14ac:dyDescent="0.25">
      <c r="A315" t="s">
        <v>20</v>
      </c>
      <c r="B315" t="s">
        <v>35</v>
      </c>
      <c r="C315" t="s">
        <v>78</v>
      </c>
      <c r="D315" t="s">
        <v>86</v>
      </c>
      <c r="E315">
        <v>4</v>
      </c>
      <c r="F315">
        <v>1</v>
      </c>
      <c r="G315">
        <v>1</v>
      </c>
      <c r="H315">
        <v>1</v>
      </c>
      <c r="I315">
        <v>3</v>
      </c>
      <c r="J315">
        <v>3</v>
      </c>
      <c r="K315">
        <v>2</v>
      </c>
      <c r="L315">
        <v>1</v>
      </c>
      <c r="M315">
        <v>2</v>
      </c>
      <c r="N315">
        <v>4</v>
      </c>
      <c r="O315">
        <v>4</v>
      </c>
      <c r="P315">
        <v>4</v>
      </c>
      <c r="Q315">
        <f t="shared" si="67"/>
        <v>30</v>
      </c>
      <c r="R315" s="29">
        <f ca="1">SUM(OFFSET(E315,,,,List!$D$2))</f>
        <v>22</v>
      </c>
    </row>
    <row r="316" spans="1:18" x14ac:dyDescent="0.25">
      <c r="A316" t="s">
        <v>20</v>
      </c>
      <c r="B316" t="s">
        <v>35</v>
      </c>
      <c r="C316" t="s">
        <v>78</v>
      </c>
      <c r="D316" t="s">
        <v>87</v>
      </c>
      <c r="E316">
        <v>3</v>
      </c>
      <c r="F316">
        <v>4</v>
      </c>
      <c r="G316">
        <v>2</v>
      </c>
      <c r="H316">
        <v>3</v>
      </c>
      <c r="I316">
        <v>2</v>
      </c>
      <c r="J316">
        <v>4</v>
      </c>
      <c r="K316">
        <v>3</v>
      </c>
      <c r="L316">
        <v>2</v>
      </c>
      <c r="M316">
        <v>3</v>
      </c>
      <c r="N316">
        <v>2</v>
      </c>
      <c r="O316">
        <v>1</v>
      </c>
      <c r="P316">
        <v>4</v>
      </c>
      <c r="Q316">
        <f t="shared" si="67"/>
        <v>33</v>
      </c>
      <c r="R316" s="29">
        <f ca="1">SUM(OFFSET(E316,,,,List!$D$2))</f>
        <v>28</v>
      </c>
    </row>
    <row r="317" spans="1:18" x14ac:dyDescent="0.25">
      <c r="A317" t="s">
        <v>20</v>
      </c>
      <c r="B317" t="s">
        <v>35</v>
      </c>
      <c r="C317" t="s">
        <v>78</v>
      </c>
      <c r="D317" t="s">
        <v>111</v>
      </c>
      <c r="E317">
        <v>3</v>
      </c>
      <c r="F317">
        <v>4</v>
      </c>
      <c r="G317">
        <v>2</v>
      </c>
      <c r="H317">
        <v>1</v>
      </c>
      <c r="I317">
        <v>2</v>
      </c>
      <c r="J317">
        <v>3</v>
      </c>
      <c r="K317">
        <v>4</v>
      </c>
      <c r="L317">
        <v>2</v>
      </c>
      <c r="M317">
        <v>4</v>
      </c>
      <c r="N317">
        <v>2</v>
      </c>
      <c r="O317">
        <v>2</v>
      </c>
      <c r="P317">
        <v>4</v>
      </c>
      <c r="Q317">
        <f t="shared" si="67"/>
        <v>33</v>
      </c>
      <c r="R317" s="29">
        <f ca="1">SUM(OFFSET(E317,,,,List!$D$2))</f>
        <v>27</v>
      </c>
    </row>
    <row r="318" spans="1:18" x14ac:dyDescent="0.25">
      <c r="A318" t="s">
        <v>20</v>
      </c>
      <c r="B318" t="s">
        <v>35</v>
      </c>
      <c r="C318" t="s">
        <v>78</v>
      </c>
      <c r="D318" t="s">
        <v>108</v>
      </c>
      <c r="E318">
        <v>4</v>
      </c>
      <c r="F318">
        <v>1</v>
      </c>
      <c r="G318">
        <v>3</v>
      </c>
      <c r="H318">
        <v>3</v>
      </c>
      <c r="I318">
        <v>2</v>
      </c>
      <c r="J318">
        <v>1</v>
      </c>
      <c r="K318">
        <v>2</v>
      </c>
      <c r="L318">
        <v>3</v>
      </c>
      <c r="M318">
        <v>4</v>
      </c>
      <c r="N318">
        <v>3</v>
      </c>
      <c r="O318">
        <v>1</v>
      </c>
      <c r="P318">
        <v>3</v>
      </c>
      <c r="Q318">
        <f t="shared" si="67"/>
        <v>30</v>
      </c>
      <c r="R318" s="29">
        <f ca="1">SUM(OFFSET(E318,,,,List!$D$2))</f>
        <v>26</v>
      </c>
    </row>
    <row r="319" spans="1:18" x14ac:dyDescent="0.25">
      <c r="A319" t="s">
        <v>20</v>
      </c>
      <c r="B319" t="s">
        <v>35</v>
      </c>
      <c r="C319" t="s">
        <v>78</v>
      </c>
      <c r="D319" t="s">
        <v>109</v>
      </c>
      <c r="E319">
        <v>3</v>
      </c>
      <c r="F319">
        <v>3</v>
      </c>
      <c r="G319">
        <v>3</v>
      </c>
      <c r="H319">
        <v>2</v>
      </c>
      <c r="I319">
        <v>1</v>
      </c>
      <c r="J319">
        <v>4</v>
      </c>
      <c r="K319">
        <v>3</v>
      </c>
      <c r="L319">
        <v>2</v>
      </c>
      <c r="M319">
        <v>2</v>
      </c>
      <c r="N319">
        <v>2</v>
      </c>
      <c r="O319">
        <v>2</v>
      </c>
      <c r="P319">
        <v>4</v>
      </c>
      <c r="Q319">
        <f t="shared" si="67"/>
        <v>31</v>
      </c>
      <c r="R319" s="29">
        <f ca="1">SUM(OFFSET(E319,,,,List!$D$2))</f>
        <v>25</v>
      </c>
    </row>
    <row r="320" spans="1:18" x14ac:dyDescent="0.25">
      <c r="A320" t="s">
        <v>20</v>
      </c>
      <c r="B320" t="s">
        <v>35</v>
      </c>
      <c r="C320" t="s">
        <v>78</v>
      </c>
      <c r="D320" t="s">
        <v>112</v>
      </c>
      <c r="E320">
        <v>3</v>
      </c>
      <c r="F320">
        <v>4</v>
      </c>
      <c r="G320">
        <v>3</v>
      </c>
      <c r="H320">
        <v>2</v>
      </c>
      <c r="I320">
        <v>1</v>
      </c>
      <c r="J320">
        <v>2</v>
      </c>
      <c r="K320">
        <v>1</v>
      </c>
      <c r="L320">
        <v>3</v>
      </c>
      <c r="M320">
        <v>4</v>
      </c>
      <c r="N320">
        <v>4</v>
      </c>
      <c r="O320">
        <v>2</v>
      </c>
      <c r="P320">
        <v>1</v>
      </c>
      <c r="Q320">
        <f t="shared" si="67"/>
        <v>30</v>
      </c>
      <c r="R320" s="29">
        <f ca="1">SUM(OFFSET(E320,,,,List!$D$2))</f>
        <v>27</v>
      </c>
    </row>
    <row r="321" spans="1:18" x14ac:dyDescent="0.25">
      <c r="A321" t="s">
        <v>20</v>
      </c>
      <c r="B321" t="s">
        <v>35</v>
      </c>
      <c r="C321" t="s">
        <v>78</v>
      </c>
      <c r="D321" t="s">
        <v>106</v>
      </c>
      <c r="E321">
        <v>3</v>
      </c>
      <c r="F321">
        <v>4</v>
      </c>
      <c r="G321">
        <v>4</v>
      </c>
      <c r="H321">
        <v>1</v>
      </c>
      <c r="I321">
        <v>1</v>
      </c>
      <c r="J321">
        <v>3</v>
      </c>
      <c r="K321">
        <v>2</v>
      </c>
      <c r="L321">
        <v>2</v>
      </c>
      <c r="M321">
        <v>4</v>
      </c>
      <c r="N321">
        <v>1</v>
      </c>
      <c r="O321">
        <v>1</v>
      </c>
      <c r="P321">
        <v>2</v>
      </c>
      <c r="Q321">
        <f t="shared" si="67"/>
        <v>28</v>
      </c>
      <c r="R321" s="29">
        <f ca="1">SUM(OFFSET(E321,,,,List!$D$2))</f>
        <v>25</v>
      </c>
    </row>
    <row r="322" spans="1:18" x14ac:dyDescent="0.25">
      <c r="A322" t="s">
        <v>20</v>
      </c>
      <c r="B322" t="s">
        <v>35</v>
      </c>
      <c r="C322" t="s">
        <v>78</v>
      </c>
      <c r="D322" t="s">
        <v>110</v>
      </c>
      <c r="E322">
        <v>2</v>
      </c>
      <c r="F322">
        <v>2</v>
      </c>
      <c r="G322">
        <v>3</v>
      </c>
      <c r="H322">
        <v>4</v>
      </c>
      <c r="I322">
        <v>2</v>
      </c>
      <c r="J322">
        <v>2</v>
      </c>
      <c r="K322">
        <v>1</v>
      </c>
      <c r="L322">
        <v>3</v>
      </c>
      <c r="M322">
        <v>1</v>
      </c>
      <c r="N322">
        <v>1</v>
      </c>
      <c r="O322">
        <v>1</v>
      </c>
      <c r="P322">
        <v>1</v>
      </c>
      <c r="Q322">
        <f t="shared" si="67"/>
        <v>23</v>
      </c>
      <c r="R322" s="29">
        <f ca="1">SUM(OFFSET(E322,,,,List!$D$2))</f>
        <v>21</v>
      </c>
    </row>
    <row r="323" spans="1:18" x14ac:dyDescent="0.25">
      <c r="A323" t="s">
        <v>20</v>
      </c>
      <c r="B323" t="s">
        <v>35</v>
      </c>
      <c r="C323" t="s">
        <v>78</v>
      </c>
      <c r="D323" t="s">
        <v>107</v>
      </c>
      <c r="E323">
        <v>3</v>
      </c>
      <c r="F323">
        <v>2</v>
      </c>
      <c r="G323">
        <v>4</v>
      </c>
      <c r="H323">
        <v>1</v>
      </c>
      <c r="I323">
        <v>1</v>
      </c>
      <c r="J323">
        <v>3</v>
      </c>
      <c r="K323">
        <v>2</v>
      </c>
      <c r="L323">
        <v>4</v>
      </c>
      <c r="M323">
        <v>2</v>
      </c>
      <c r="N323">
        <v>2</v>
      </c>
      <c r="O323">
        <v>4</v>
      </c>
      <c r="P323">
        <v>1</v>
      </c>
      <c r="Q323">
        <f t="shared" si="67"/>
        <v>29</v>
      </c>
      <c r="R323" s="29">
        <f ca="1">SUM(OFFSET(E323,,,,List!$D$2))</f>
        <v>24</v>
      </c>
    </row>
    <row r="324" spans="1:18" x14ac:dyDescent="0.25">
      <c r="A324" t="s">
        <v>20</v>
      </c>
      <c r="B324" t="s">
        <v>35</v>
      </c>
      <c r="C324" t="s">
        <v>78</v>
      </c>
      <c r="D324" t="s">
        <v>15</v>
      </c>
      <c r="E324">
        <v>1</v>
      </c>
      <c r="F324">
        <v>3</v>
      </c>
      <c r="G324">
        <v>4</v>
      </c>
      <c r="H324">
        <v>3</v>
      </c>
      <c r="I324">
        <v>2</v>
      </c>
      <c r="J324">
        <v>2</v>
      </c>
      <c r="K324">
        <v>3</v>
      </c>
      <c r="L324">
        <v>4</v>
      </c>
      <c r="M324">
        <v>3</v>
      </c>
      <c r="N324">
        <v>2</v>
      </c>
      <c r="O324">
        <v>4</v>
      </c>
      <c r="P324">
        <v>2</v>
      </c>
      <c r="Q324">
        <f t="shared" ref="Q324" si="68">SUM(E324:P324)</f>
        <v>33</v>
      </c>
      <c r="R324" s="29">
        <f ca="1">SUM(OFFSET(E324,,,,List!$D$2))</f>
        <v>27</v>
      </c>
    </row>
    <row r="325" spans="1:18" x14ac:dyDescent="0.25">
      <c r="R325" s="29"/>
    </row>
    <row r="326" spans="1:18" x14ac:dyDescent="0.25">
      <c r="A326" t="s">
        <v>19</v>
      </c>
      <c r="B326" t="s">
        <v>35</v>
      </c>
      <c r="C326" t="s">
        <v>78</v>
      </c>
      <c r="D326" t="s">
        <v>105</v>
      </c>
      <c r="E326">
        <v>2</v>
      </c>
      <c r="F326">
        <v>1</v>
      </c>
      <c r="G326">
        <v>1</v>
      </c>
      <c r="H326">
        <v>4</v>
      </c>
      <c r="I326">
        <v>4</v>
      </c>
      <c r="J326">
        <v>1</v>
      </c>
      <c r="K326">
        <v>4</v>
      </c>
      <c r="L326">
        <v>4</v>
      </c>
      <c r="M326">
        <v>1</v>
      </c>
      <c r="N326">
        <v>2</v>
      </c>
      <c r="O326">
        <v>4</v>
      </c>
      <c r="P326">
        <v>4</v>
      </c>
      <c r="Q326">
        <f t="shared" ref="Q326:Q335" si="69">SUM(E326:P326)</f>
        <v>32</v>
      </c>
      <c r="R326" s="29">
        <f ca="1">SUM(OFFSET(E326,,,,List!$D$2))</f>
        <v>24</v>
      </c>
    </row>
    <row r="327" spans="1:18" x14ac:dyDescent="0.25">
      <c r="A327" t="s">
        <v>19</v>
      </c>
      <c r="B327" t="s">
        <v>35</v>
      </c>
      <c r="C327" t="s">
        <v>78</v>
      </c>
      <c r="D327" t="s">
        <v>86</v>
      </c>
      <c r="E327">
        <v>4</v>
      </c>
      <c r="F327">
        <v>4</v>
      </c>
      <c r="G327">
        <v>1</v>
      </c>
      <c r="H327">
        <v>1</v>
      </c>
      <c r="I327">
        <v>3</v>
      </c>
      <c r="J327">
        <v>3</v>
      </c>
      <c r="K327">
        <v>2</v>
      </c>
      <c r="L327">
        <v>4</v>
      </c>
      <c r="M327">
        <v>3</v>
      </c>
      <c r="N327">
        <v>3</v>
      </c>
      <c r="O327">
        <v>4</v>
      </c>
      <c r="P327">
        <v>1</v>
      </c>
      <c r="Q327">
        <f t="shared" si="69"/>
        <v>33</v>
      </c>
      <c r="R327" s="29">
        <f ca="1">SUM(OFFSET(E327,,,,List!$D$2))</f>
        <v>28</v>
      </c>
    </row>
    <row r="328" spans="1:18" x14ac:dyDescent="0.25">
      <c r="A328" t="s">
        <v>19</v>
      </c>
      <c r="B328" t="s">
        <v>35</v>
      </c>
      <c r="C328" t="s">
        <v>78</v>
      </c>
      <c r="D328" t="s">
        <v>87</v>
      </c>
      <c r="E328">
        <v>2</v>
      </c>
      <c r="F328">
        <v>3</v>
      </c>
      <c r="G328">
        <v>3</v>
      </c>
      <c r="H328">
        <v>2</v>
      </c>
      <c r="I328">
        <v>1</v>
      </c>
      <c r="J328">
        <v>4</v>
      </c>
      <c r="K328">
        <v>2</v>
      </c>
      <c r="L328">
        <v>3</v>
      </c>
      <c r="M328">
        <v>4</v>
      </c>
      <c r="N328">
        <v>1</v>
      </c>
      <c r="O328">
        <v>3</v>
      </c>
      <c r="P328">
        <v>3</v>
      </c>
      <c r="Q328">
        <f t="shared" si="69"/>
        <v>31</v>
      </c>
      <c r="R328" s="29">
        <f ca="1">SUM(OFFSET(E328,,,,List!$D$2))</f>
        <v>25</v>
      </c>
    </row>
    <row r="329" spans="1:18" x14ac:dyDescent="0.25">
      <c r="A329" t="s">
        <v>19</v>
      </c>
      <c r="B329" t="s">
        <v>35</v>
      </c>
      <c r="C329" t="s">
        <v>78</v>
      </c>
      <c r="D329" t="s">
        <v>111</v>
      </c>
      <c r="E329">
        <v>3</v>
      </c>
      <c r="F329">
        <v>4</v>
      </c>
      <c r="G329">
        <v>4</v>
      </c>
      <c r="H329">
        <v>3</v>
      </c>
      <c r="I329">
        <v>2</v>
      </c>
      <c r="J329">
        <v>1</v>
      </c>
      <c r="K329">
        <v>2</v>
      </c>
      <c r="L329">
        <v>4</v>
      </c>
      <c r="M329">
        <v>1</v>
      </c>
      <c r="N329">
        <v>3</v>
      </c>
      <c r="O329">
        <v>1</v>
      </c>
      <c r="P329">
        <v>3</v>
      </c>
      <c r="Q329">
        <f t="shared" si="69"/>
        <v>31</v>
      </c>
      <c r="R329" s="29">
        <f ca="1">SUM(OFFSET(E329,,,,List!$D$2))</f>
        <v>27</v>
      </c>
    </row>
    <row r="330" spans="1:18" x14ac:dyDescent="0.25">
      <c r="A330" t="s">
        <v>19</v>
      </c>
      <c r="B330" t="s">
        <v>35</v>
      </c>
      <c r="C330" t="s">
        <v>78</v>
      </c>
      <c r="D330" t="s">
        <v>108</v>
      </c>
      <c r="E330">
        <v>4</v>
      </c>
      <c r="F330">
        <v>1</v>
      </c>
      <c r="G330">
        <v>3</v>
      </c>
      <c r="H330">
        <v>1</v>
      </c>
      <c r="I330">
        <v>3</v>
      </c>
      <c r="J330">
        <v>3</v>
      </c>
      <c r="K330">
        <v>1</v>
      </c>
      <c r="L330">
        <v>2</v>
      </c>
      <c r="M330">
        <v>4</v>
      </c>
      <c r="N330">
        <v>1</v>
      </c>
      <c r="O330">
        <v>3</v>
      </c>
      <c r="P330">
        <v>3</v>
      </c>
      <c r="Q330">
        <f t="shared" si="69"/>
        <v>29</v>
      </c>
      <c r="R330" s="29">
        <f ca="1">SUM(OFFSET(E330,,,,List!$D$2))</f>
        <v>23</v>
      </c>
    </row>
    <row r="331" spans="1:18" x14ac:dyDescent="0.25">
      <c r="A331" t="s">
        <v>19</v>
      </c>
      <c r="B331" t="s">
        <v>35</v>
      </c>
      <c r="C331" t="s">
        <v>78</v>
      </c>
      <c r="D331" t="s">
        <v>109</v>
      </c>
      <c r="E331">
        <v>3</v>
      </c>
      <c r="F331">
        <v>4</v>
      </c>
      <c r="G331">
        <v>2</v>
      </c>
      <c r="H331">
        <v>4</v>
      </c>
      <c r="I331">
        <v>2</v>
      </c>
      <c r="J331">
        <v>2</v>
      </c>
      <c r="K331">
        <v>3</v>
      </c>
      <c r="L331">
        <v>3</v>
      </c>
      <c r="M331">
        <v>1</v>
      </c>
      <c r="N331">
        <v>1</v>
      </c>
      <c r="O331">
        <v>4</v>
      </c>
      <c r="P331">
        <v>2</v>
      </c>
      <c r="Q331">
        <f t="shared" si="69"/>
        <v>31</v>
      </c>
      <c r="R331" s="29">
        <f ca="1">SUM(OFFSET(E331,,,,List!$D$2))</f>
        <v>25</v>
      </c>
    </row>
    <row r="332" spans="1:18" x14ac:dyDescent="0.25">
      <c r="A332" t="s">
        <v>19</v>
      </c>
      <c r="B332" t="s">
        <v>35</v>
      </c>
      <c r="C332" t="s">
        <v>78</v>
      </c>
      <c r="D332" t="s">
        <v>112</v>
      </c>
      <c r="E332">
        <v>4</v>
      </c>
      <c r="F332">
        <v>1</v>
      </c>
      <c r="G332">
        <v>4</v>
      </c>
      <c r="H332">
        <v>2</v>
      </c>
      <c r="I332">
        <v>1</v>
      </c>
      <c r="J332">
        <v>4</v>
      </c>
      <c r="K332">
        <v>3</v>
      </c>
      <c r="L332">
        <v>4</v>
      </c>
      <c r="M332">
        <v>4</v>
      </c>
      <c r="N332">
        <v>4</v>
      </c>
      <c r="O332">
        <v>1</v>
      </c>
      <c r="P332">
        <v>3</v>
      </c>
      <c r="Q332">
        <f t="shared" si="69"/>
        <v>35</v>
      </c>
      <c r="R332" s="29">
        <f ca="1">SUM(OFFSET(E332,,,,List!$D$2))</f>
        <v>31</v>
      </c>
    </row>
    <row r="333" spans="1:18" x14ac:dyDescent="0.25">
      <c r="A333" t="s">
        <v>19</v>
      </c>
      <c r="B333" t="s">
        <v>35</v>
      </c>
      <c r="C333" t="s">
        <v>78</v>
      </c>
      <c r="D333" t="s">
        <v>106</v>
      </c>
      <c r="E333">
        <v>3</v>
      </c>
      <c r="F333">
        <v>4</v>
      </c>
      <c r="G333">
        <v>3</v>
      </c>
      <c r="H333">
        <v>3</v>
      </c>
      <c r="I333">
        <v>2</v>
      </c>
      <c r="J333">
        <v>3</v>
      </c>
      <c r="K333">
        <v>3</v>
      </c>
      <c r="L333">
        <v>2</v>
      </c>
      <c r="M333">
        <v>1</v>
      </c>
      <c r="N333">
        <v>2</v>
      </c>
      <c r="O333">
        <v>1</v>
      </c>
      <c r="P333">
        <v>1</v>
      </c>
      <c r="Q333">
        <f t="shared" si="69"/>
        <v>28</v>
      </c>
      <c r="R333" s="29">
        <f ca="1">SUM(OFFSET(E333,,,,List!$D$2))</f>
        <v>26</v>
      </c>
    </row>
    <row r="334" spans="1:18" x14ac:dyDescent="0.25">
      <c r="A334" t="s">
        <v>19</v>
      </c>
      <c r="B334" t="s">
        <v>35</v>
      </c>
      <c r="C334" t="s">
        <v>78</v>
      </c>
      <c r="D334" t="s">
        <v>110</v>
      </c>
      <c r="E334">
        <v>1</v>
      </c>
      <c r="F334">
        <v>4</v>
      </c>
      <c r="G334">
        <v>4</v>
      </c>
      <c r="H334">
        <v>4</v>
      </c>
      <c r="I334">
        <v>3</v>
      </c>
      <c r="J334">
        <v>2</v>
      </c>
      <c r="K334">
        <v>4</v>
      </c>
      <c r="L334">
        <v>4</v>
      </c>
      <c r="M334">
        <v>2</v>
      </c>
      <c r="N334">
        <v>3</v>
      </c>
      <c r="O334">
        <v>1</v>
      </c>
      <c r="P334">
        <v>3</v>
      </c>
      <c r="Q334">
        <f t="shared" si="69"/>
        <v>35</v>
      </c>
      <c r="R334" s="29">
        <f ca="1">SUM(OFFSET(E334,,,,List!$D$2))</f>
        <v>31</v>
      </c>
    </row>
    <row r="335" spans="1:18" x14ac:dyDescent="0.25">
      <c r="A335" t="s">
        <v>19</v>
      </c>
      <c r="B335" t="s">
        <v>35</v>
      </c>
      <c r="C335" t="s">
        <v>78</v>
      </c>
      <c r="D335" t="s">
        <v>107</v>
      </c>
      <c r="E335">
        <v>1</v>
      </c>
      <c r="F335">
        <v>4</v>
      </c>
      <c r="G335">
        <v>1</v>
      </c>
      <c r="H335">
        <v>3</v>
      </c>
      <c r="I335">
        <v>2</v>
      </c>
      <c r="J335">
        <v>1</v>
      </c>
      <c r="K335">
        <v>3</v>
      </c>
      <c r="L335">
        <v>1</v>
      </c>
      <c r="M335">
        <v>3</v>
      </c>
      <c r="N335">
        <v>3</v>
      </c>
      <c r="O335">
        <v>3</v>
      </c>
      <c r="P335">
        <v>1</v>
      </c>
      <c r="Q335">
        <f t="shared" si="69"/>
        <v>26</v>
      </c>
      <c r="R335" s="29">
        <f ca="1">SUM(OFFSET(E335,,,,List!$D$2))</f>
        <v>22</v>
      </c>
    </row>
    <row r="336" spans="1:18" x14ac:dyDescent="0.25">
      <c r="R336" s="29"/>
    </row>
    <row r="337" spans="1:18" x14ac:dyDescent="0.25">
      <c r="A337" t="s">
        <v>20</v>
      </c>
      <c r="B337" t="s">
        <v>35</v>
      </c>
      <c r="C337" t="s">
        <v>80</v>
      </c>
      <c r="D337" t="s">
        <v>83</v>
      </c>
      <c r="E337">
        <v>4</v>
      </c>
      <c r="F337">
        <v>3</v>
      </c>
      <c r="G337">
        <v>3</v>
      </c>
      <c r="H337">
        <v>4</v>
      </c>
      <c r="I337">
        <v>1</v>
      </c>
      <c r="J337">
        <v>2</v>
      </c>
      <c r="K337">
        <v>2</v>
      </c>
      <c r="L337">
        <v>4</v>
      </c>
      <c r="M337">
        <v>4</v>
      </c>
      <c r="N337">
        <v>2</v>
      </c>
      <c r="O337">
        <v>1</v>
      </c>
      <c r="P337">
        <v>1</v>
      </c>
      <c r="Q337">
        <f t="shared" ref="Q337:Q346" si="70">SUM(E337:P337)</f>
        <v>31</v>
      </c>
      <c r="R337" s="29">
        <f ca="1">SUM(OFFSET(E337,,,,List!$D$2))</f>
        <v>29</v>
      </c>
    </row>
    <row r="338" spans="1:18" x14ac:dyDescent="0.25">
      <c r="A338" t="s">
        <v>20</v>
      </c>
      <c r="B338" t="s">
        <v>35</v>
      </c>
      <c r="C338" t="s">
        <v>80</v>
      </c>
      <c r="D338" t="s">
        <v>124</v>
      </c>
      <c r="E338">
        <v>3</v>
      </c>
      <c r="F338">
        <v>3</v>
      </c>
      <c r="G338">
        <v>2</v>
      </c>
      <c r="H338">
        <v>4</v>
      </c>
      <c r="I338">
        <v>1</v>
      </c>
      <c r="J338">
        <v>3</v>
      </c>
      <c r="K338">
        <v>1</v>
      </c>
      <c r="L338">
        <v>1</v>
      </c>
      <c r="M338">
        <v>3</v>
      </c>
      <c r="N338">
        <v>1</v>
      </c>
      <c r="O338">
        <v>2</v>
      </c>
      <c r="P338">
        <v>3</v>
      </c>
      <c r="Q338">
        <f t="shared" si="70"/>
        <v>27</v>
      </c>
      <c r="R338" s="29">
        <f ca="1">SUM(OFFSET(E338,,,,List!$D$2))</f>
        <v>22</v>
      </c>
    </row>
    <row r="339" spans="1:18" x14ac:dyDescent="0.25">
      <c r="A339" t="s">
        <v>20</v>
      </c>
      <c r="B339" t="s">
        <v>35</v>
      </c>
      <c r="C339" t="s">
        <v>80</v>
      </c>
      <c r="D339" t="s">
        <v>126</v>
      </c>
      <c r="E339">
        <v>3</v>
      </c>
      <c r="F339">
        <v>2</v>
      </c>
      <c r="G339">
        <v>3</v>
      </c>
      <c r="H339">
        <v>3</v>
      </c>
      <c r="I339">
        <v>1</v>
      </c>
      <c r="J339">
        <v>3</v>
      </c>
      <c r="K339">
        <v>4</v>
      </c>
      <c r="L339">
        <v>4</v>
      </c>
      <c r="M339">
        <v>4</v>
      </c>
      <c r="N339">
        <v>1</v>
      </c>
      <c r="O339">
        <v>1</v>
      </c>
      <c r="P339">
        <v>2</v>
      </c>
      <c r="Q339">
        <f t="shared" si="70"/>
        <v>31</v>
      </c>
      <c r="R339" s="29">
        <f ca="1">SUM(OFFSET(E339,,,,List!$D$2))</f>
        <v>28</v>
      </c>
    </row>
    <row r="340" spans="1:18" x14ac:dyDescent="0.25">
      <c r="A340" t="s">
        <v>20</v>
      </c>
      <c r="B340" t="s">
        <v>35</v>
      </c>
      <c r="C340" t="s">
        <v>80</v>
      </c>
      <c r="D340" t="s">
        <v>84</v>
      </c>
      <c r="E340">
        <v>3</v>
      </c>
      <c r="F340">
        <v>3</v>
      </c>
      <c r="G340">
        <v>3</v>
      </c>
      <c r="H340">
        <v>4</v>
      </c>
      <c r="I340">
        <v>2</v>
      </c>
      <c r="J340">
        <v>2</v>
      </c>
      <c r="K340">
        <v>3</v>
      </c>
      <c r="L340">
        <v>4</v>
      </c>
      <c r="M340">
        <v>3</v>
      </c>
      <c r="N340">
        <v>1</v>
      </c>
      <c r="O340">
        <v>2</v>
      </c>
      <c r="P340">
        <v>3</v>
      </c>
      <c r="Q340">
        <f t="shared" si="70"/>
        <v>33</v>
      </c>
      <c r="R340" s="29">
        <f ca="1">SUM(OFFSET(E340,,,,List!$D$2))</f>
        <v>28</v>
      </c>
    </row>
    <row r="341" spans="1:18" x14ac:dyDescent="0.25">
      <c r="A341" t="s">
        <v>20</v>
      </c>
      <c r="B341" t="s">
        <v>35</v>
      </c>
      <c r="C341" t="s">
        <v>80</v>
      </c>
      <c r="D341" t="s">
        <v>122</v>
      </c>
      <c r="E341">
        <v>2</v>
      </c>
      <c r="F341">
        <v>1</v>
      </c>
      <c r="G341">
        <v>4</v>
      </c>
      <c r="H341">
        <v>2</v>
      </c>
      <c r="I341">
        <v>3</v>
      </c>
      <c r="J341">
        <v>2</v>
      </c>
      <c r="K341">
        <v>2</v>
      </c>
      <c r="L341">
        <v>3</v>
      </c>
      <c r="M341">
        <v>3</v>
      </c>
      <c r="N341">
        <v>1</v>
      </c>
      <c r="O341">
        <v>2</v>
      </c>
      <c r="P341">
        <v>4</v>
      </c>
      <c r="Q341">
        <f t="shared" si="70"/>
        <v>29</v>
      </c>
      <c r="R341" s="29">
        <f ca="1">SUM(OFFSET(E341,,,,List!$D$2))</f>
        <v>23</v>
      </c>
    </row>
    <row r="342" spans="1:18" x14ac:dyDescent="0.25">
      <c r="A342" t="s">
        <v>20</v>
      </c>
      <c r="B342" t="s">
        <v>35</v>
      </c>
      <c r="C342" t="s">
        <v>80</v>
      </c>
      <c r="D342" t="s">
        <v>85</v>
      </c>
      <c r="E342">
        <v>2</v>
      </c>
      <c r="F342">
        <v>1</v>
      </c>
      <c r="G342">
        <v>3</v>
      </c>
      <c r="H342">
        <v>4</v>
      </c>
      <c r="I342">
        <v>3</v>
      </c>
      <c r="J342">
        <v>3</v>
      </c>
      <c r="K342">
        <v>4</v>
      </c>
      <c r="L342">
        <v>2</v>
      </c>
      <c r="M342">
        <v>2</v>
      </c>
      <c r="N342">
        <v>4</v>
      </c>
      <c r="O342">
        <v>3</v>
      </c>
      <c r="P342">
        <v>4</v>
      </c>
      <c r="Q342">
        <f t="shared" si="70"/>
        <v>35</v>
      </c>
      <c r="R342" s="29">
        <f ca="1">SUM(OFFSET(E342,,,,List!$D$2))</f>
        <v>28</v>
      </c>
    </row>
    <row r="343" spans="1:18" x14ac:dyDescent="0.25">
      <c r="A343" t="s">
        <v>20</v>
      </c>
      <c r="B343" t="s">
        <v>35</v>
      </c>
      <c r="C343" t="s">
        <v>80</v>
      </c>
      <c r="D343" t="s">
        <v>127</v>
      </c>
      <c r="E343">
        <v>2</v>
      </c>
      <c r="F343">
        <v>3</v>
      </c>
      <c r="G343">
        <v>4</v>
      </c>
      <c r="H343">
        <v>2</v>
      </c>
      <c r="I343">
        <v>2</v>
      </c>
      <c r="J343">
        <v>1</v>
      </c>
      <c r="K343">
        <v>4</v>
      </c>
      <c r="L343">
        <v>1</v>
      </c>
      <c r="M343">
        <v>3</v>
      </c>
      <c r="N343">
        <v>4</v>
      </c>
      <c r="O343">
        <v>2</v>
      </c>
      <c r="P343">
        <v>3</v>
      </c>
      <c r="Q343">
        <f t="shared" si="70"/>
        <v>31</v>
      </c>
      <c r="R343" s="29">
        <f ca="1">SUM(OFFSET(E343,,,,List!$D$2))</f>
        <v>26</v>
      </c>
    </row>
    <row r="344" spans="1:18" x14ac:dyDescent="0.25">
      <c r="A344" t="s">
        <v>20</v>
      </c>
      <c r="B344" t="s">
        <v>35</v>
      </c>
      <c r="C344" t="s">
        <v>80</v>
      </c>
      <c r="D344" t="s">
        <v>121</v>
      </c>
      <c r="E344">
        <v>3</v>
      </c>
      <c r="F344">
        <v>3</v>
      </c>
      <c r="G344">
        <v>2</v>
      </c>
      <c r="H344">
        <v>1</v>
      </c>
      <c r="I344">
        <v>2</v>
      </c>
      <c r="J344">
        <v>3</v>
      </c>
      <c r="K344">
        <v>1</v>
      </c>
      <c r="L344">
        <v>3</v>
      </c>
      <c r="M344">
        <v>3</v>
      </c>
      <c r="N344">
        <v>1</v>
      </c>
      <c r="O344">
        <v>1</v>
      </c>
      <c r="P344">
        <v>4</v>
      </c>
      <c r="Q344">
        <f t="shared" si="70"/>
        <v>27</v>
      </c>
      <c r="R344" s="29">
        <f ca="1">SUM(OFFSET(E344,,,,List!$D$2))</f>
        <v>22</v>
      </c>
    </row>
    <row r="345" spans="1:18" x14ac:dyDescent="0.25">
      <c r="A345" t="s">
        <v>20</v>
      </c>
      <c r="B345" t="s">
        <v>35</v>
      </c>
      <c r="C345" t="s">
        <v>80</v>
      </c>
      <c r="D345" t="s">
        <v>123</v>
      </c>
      <c r="E345">
        <v>4</v>
      </c>
      <c r="F345">
        <v>2</v>
      </c>
      <c r="G345">
        <v>1</v>
      </c>
      <c r="H345">
        <v>1</v>
      </c>
      <c r="I345">
        <v>2</v>
      </c>
      <c r="J345">
        <v>3</v>
      </c>
      <c r="K345">
        <v>4</v>
      </c>
      <c r="L345">
        <v>1</v>
      </c>
      <c r="M345">
        <v>4</v>
      </c>
      <c r="N345">
        <v>1</v>
      </c>
      <c r="O345">
        <v>3</v>
      </c>
      <c r="P345">
        <v>2</v>
      </c>
      <c r="Q345">
        <f t="shared" si="70"/>
        <v>28</v>
      </c>
      <c r="R345" s="29">
        <f ca="1">SUM(OFFSET(E345,,,,List!$D$2))</f>
        <v>23</v>
      </c>
    </row>
    <row r="346" spans="1:18" x14ac:dyDescent="0.25">
      <c r="A346" t="s">
        <v>20</v>
      </c>
      <c r="B346" t="s">
        <v>35</v>
      </c>
      <c r="C346" t="s">
        <v>80</v>
      </c>
      <c r="D346" t="s">
        <v>125</v>
      </c>
      <c r="E346">
        <v>1</v>
      </c>
      <c r="F346">
        <v>3</v>
      </c>
      <c r="G346">
        <v>1</v>
      </c>
      <c r="H346">
        <v>2</v>
      </c>
      <c r="I346">
        <v>4</v>
      </c>
      <c r="J346">
        <v>2</v>
      </c>
      <c r="K346">
        <v>1</v>
      </c>
      <c r="L346">
        <v>2</v>
      </c>
      <c r="M346">
        <v>1</v>
      </c>
      <c r="N346">
        <v>4</v>
      </c>
      <c r="O346">
        <v>4</v>
      </c>
      <c r="P346">
        <v>4</v>
      </c>
      <c r="Q346">
        <f t="shared" si="70"/>
        <v>29</v>
      </c>
      <c r="R346" s="29">
        <f ca="1">SUM(OFFSET(E346,,,,List!$D$2))</f>
        <v>21</v>
      </c>
    </row>
    <row r="347" spans="1:18" x14ac:dyDescent="0.25">
      <c r="R347" s="29"/>
    </row>
    <row r="348" spans="1:18" x14ac:dyDescent="0.25">
      <c r="A348" t="s">
        <v>19</v>
      </c>
      <c r="B348" t="s">
        <v>35</v>
      </c>
      <c r="C348" t="s">
        <v>80</v>
      </c>
      <c r="D348" t="s">
        <v>83</v>
      </c>
      <c r="E348">
        <v>3</v>
      </c>
      <c r="F348">
        <v>4</v>
      </c>
      <c r="G348">
        <v>4</v>
      </c>
      <c r="H348">
        <v>2</v>
      </c>
      <c r="I348">
        <v>4</v>
      </c>
      <c r="J348">
        <v>1</v>
      </c>
      <c r="K348">
        <v>4</v>
      </c>
      <c r="L348">
        <v>4</v>
      </c>
      <c r="M348">
        <v>3</v>
      </c>
      <c r="N348">
        <v>1</v>
      </c>
      <c r="O348">
        <v>3</v>
      </c>
      <c r="P348">
        <v>4</v>
      </c>
      <c r="Q348">
        <f t="shared" ref="Q348:Q357" si="71">SUM(E348:P348)</f>
        <v>37</v>
      </c>
      <c r="R348" s="29">
        <f ca="1">SUM(OFFSET(E348,,,,List!$D$2))</f>
        <v>30</v>
      </c>
    </row>
    <row r="349" spans="1:18" x14ac:dyDescent="0.25">
      <c r="A349" t="s">
        <v>19</v>
      </c>
      <c r="B349" t="s">
        <v>35</v>
      </c>
      <c r="C349" t="s">
        <v>80</v>
      </c>
      <c r="D349" t="s">
        <v>124</v>
      </c>
      <c r="E349">
        <v>2</v>
      </c>
      <c r="F349">
        <v>3</v>
      </c>
      <c r="G349">
        <v>4</v>
      </c>
      <c r="H349">
        <v>4</v>
      </c>
      <c r="I349">
        <v>1</v>
      </c>
      <c r="J349">
        <v>4</v>
      </c>
      <c r="K349">
        <v>4</v>
      </c>
      <c r="L349">
        <v>4</v>
      </c>
      <c r="M349">
        <v>1</v>
      </c>
      <c r="N349">
        <v>2</v>
      </c>
      <c r="O349">
        <v>1</v>
      </c>
      <c r="P349">
        <v>3</v>
      </c>
      <c r="Q349">
        <f t="shared" si="71"/>
        <v>33</v>
      </c>
      <c r="R349" s="29">
        <f ca="1">SUM(OFFSET(E349,,,,List!$D$2))</f>
        <v>29</v>
      </c>
    </row>
    <row r="350" spans="1:18" x14ac:dyDescent="0.25">
      <c r="A350" t="s">
        <v>19</v>
      </c>
      <c r="B350" t="s">
        <v>35</v>
      </c>
      <c r="C350" t="s">
        <v>80</v>
      </c>
      <c r="D350" t="s">
        <v>126</v>
      </c>
      <c r="E350">
        <v>1</v>
      </c>
      <c r="F350">
        <v>4</v>
      </c>
      <c r="G350">
        <v>3</v>
      </c>
      <c r="H350">
        <v>1</v>
      </c>
      <c r="I350">
        <v>2</v>
      </c>
      <c r="J350">
        <v>3</v>
      </c>
      <c r="K350">
        <v>1</v>
      </c>
      <c r="L350">
        <v>3</v>
      </c>
      <c r="M350">
        <v>3</v>
      </c>
      <c r="N350">
        <v>2</v>
      </c>
      <c r="O350">
        <v>2</v>
      </c>
      <c r="P350">
        <v>1</v>
      </c>
      <c r="Q350">
        <f t="shared" si="71"/>
        <v>26</v>
      </c>
      <c r="R350" s="29">
        <f ca="1">SUM(OFFSET(E350,,,,List!$D$2))</f>
        <v>23</v>
      </c>
    </row>
    <row r="351" spans="1:18" x14ac:dyDescent="0.25">
      <c r="A351" t="s">
        <v>19</v>
      </c>
      <c r="B351" t="s">
        <v>35</v>
      </c>
      <c r="C351" t="s">
        <v>80</v>
      </c>
      <c r="D351" t="s">
        <v>84</v>
      </c>
      <c r="E351">
        <v>1</v>
      </c>
      <c r="F351">
        <v>1</v>
      </c>
      <c r="G351">
        <v>3</v>
      </c>
      <c r="H351">
        <v>4</v>
      </c>
      <c r="I351">
        <v>2</v>
      </c>
      <c r="J351">
        <v>4</v>
      </c>
      <c r="K351">
        <v>1</v>
      </c>
      <c r="L351">
        <v>3</v>
      </c>
      <c r="M351">
        <v>2</v>
      </c>
      <c r="N351">
        <v>1</v>
      </c>
      <c r="O351">
        <v>3</v>
      </c>
      <c r="P351">
        <v>4</v>
      </c>
      <c r="Q351">
        <f t="shared" si="71"/>
        <v>29</v>
      </c>
      <c r="R351" s="29">
        <f ca="1">SUM(OFFSET(E351,,,,List!$D$2))</f>
        <v>22</v>
      </c>
    </row>
    <row r="352" spans="1:18" x14ac:dyDescent="0.25">
      <c r="A352" t="s">
        <v>19</v>
      </c>
      <c r="B352" t="s">
        <v>35</v>
      </c>
      <c r="C352" t="s">
        <v>80</v>
      </c>
      <c r="D352" t="s">
        <v>122</v>
      </c>
      <c r="E352">
        <v>1</v>
      </c>
      <c r="F352">
        <v>3</v>
      </c>
      <c r="G352">
        <v>3</v>
      </c>
      <c r="H352">
        <v>3</v>
      </c>
      <c r="I352">
        <v>1</v>
      </c>
      <c r="J352">
        <v>1</v>
      </c>
      <c r="K352">
        <v>2</v>
      </c>
      <c r="L352">
        <v>4</v>
      </c>
      <c r="M352">
        <v>3</v>
      </c>
      <c r="N352">
        <v>3</v>
      </c>
      <c r="O352">
        <v>3</v>
      </c>
      <c r="P352">
        <v>4</v>
      </c>
      <c r="Q352">
        <f t="shared" si="71"/>
        <v>31</v>
      </c>
      <c r="R352" s="29">
        <f ca="1">SUM(OFFSET(E352,,,,List!$D$2))</f>
        <v>24</v>
      </c>
    </row>
    <row r="353" spans="1:18" x14ac:dyDescent="0.25">
      <c r="A353" t="s">
        <v>19</v>
      </c>
      <c r="B353" t="s">
        <v>35</v>
      </c>
      <c r="C353" t="s">
        <v>80</v>
      </c>
      <c r="D353" t="s">
        <v>85</v>
      </c>
      <c r="E353">
        <v>3</v>
      </c>
      <c r="F353">
        <v>3</v>
      </c>
      <c r="G353">
        <v>1</v>
      </c>
      <c r="H353">
        <v>4</v>
      </c>
      <c r="I353">
        <v>2</v>
      </c>
      <c r="J353">
        <v>4</v>
      </c>
      <c r="K353">
        <v>2</v>
      </c>
      <c r="L353">
        <v>4</v>
      </c>
      <c r="M353">
        <v>2</v>
      </c>
      <c r="N353">
        <v>2</v>
      </c>
      <c r="O353">
        <v>4</v>
      </c>
      <c r="P353">
        <v>4</v>
      </c>
      <c r="Q353">
        <f t="shared" si="71"/>
        <v>35</v>
      </c>
      <c r="R353" s="29">
        <f ca="1">SUM(OFFSET(E353,,,,List!$D$2))</f>
        <v>27</v>
      </c>
    </row>
    <row r="354" spans="1:18" x14ac:dyDescent="0.25">
      <c r="A354" t="s">
        <v>19</v>
      </c>
      <c r="B354" t="s">
        <v>35</v>
      </c>
      <c r="C354" t="s">
        <v>80</v>
      </c>
      <c r="D354" t="s">
        <v>127</v>
      </c>
      <c r="E354">
        <v>2</v>
      </c>
      <c r="F354">
        <v>4</v>
      </c>
      <c r="G354">
        <v>2</v>
      </c>
      <c r="H354">
        <v>4</v>
      </c>
      <c r="I354">
        <v>3</v>
      </c>
      <c r="J354">
        <v>2</v>
      </c>
      <c r="K354">
        <v>4</v>
      </c>
      <c r="L354">
        <v>2</v>
      </c>
      <c r="M354">
        <v>3</v>
      </c>
      <c r="N354">
        <v>3</v>
      </c>
      <c r="O354">
        <v>4</v>
      </c>
      <c r="P354">
        <v>1</v>
      </c>
      <c r="Q354">
        <f t="shared" si="71"/>
        <v>34</v>
      </c>
      <c r="R354" s="29">
        <f ca="1">SUM(OFFSET(E354,,,,List!$D$2))</f>
        <v>29</v>
      </c>
    </row>
    <row r="355" spans="1:18" x14ac:dyDescent="0.25">
      <c r="A355" t="s">
        <v>19</v>
      </c>
      <c r="B355" t="s">
        <v>35</v>
      </c>
      <c r="C355" t="s">
        <v>80</v>
      </c>
      <c r="D355" t="s">
        <v>121</v>
      </c>
      <c r="E355">
        <v>3</v>
      </c>
      <c r="F355">
        <v>1</v>
      </c>
      <c r="G355">
        <v>3</v>
      </c>
      <c r="H355">
        <v>1</v>
      </c>
      <c r="I355">
        <v>3</v>
      </c>
      <c r="J355">
        <v>4</v>
      </c>
      <c r="K355">
        <v>3</v>
      </c>
      <c r="L355">
        <v>4</v>
      </c>
      <c r="M355">
        <v>4</v>
      </c>
      <c r="N355">
        <v>2</v>
      </c>
      <c r="O355">
        <v>3</v>
      </c>
      <c r="P355">
        <v>2</v>
      </c>
      <c r="Q355">
        <f t="shared" si="71"/>
        <v>33</v>
      </c>
      <c r="R355" s="29">
        <f ca="1">SUM(OFFSET(E355,,,,List!$D$2))</f>
        <v>28</v>
      </c>
    </row>
    <row r="356" spans="1:18" x14ac:dyDescent="0.25">
      <c r="A356" t="s">
        <v>19</v>
      </c>
      <c r="B356" t="s">
        <v>35</v>
      </c>
      <c r="C356" t="s">
        <v>80</v>
      </c>
      <c r="D356" t="s">
        <v>123</v>
      </c>
      <c r="E356">
        <v>3</v>
      </c>
      <c r="F356">
        <v>2</v>
      </c>
      <c r="G356">
        <v>1</v>
      </c>
      <c r="H356">
        <v>2</v>
      </c>
      <c r="I356">
        <v>2</v>
      </c>
      <c r="J356">
        <v>4</v>
      </c>
      <c r="K356">
        <v>2</v>
      </c>
      <c r="L356">
        <v>4</v>
      </c>
      <c r="M356">
        <v>3</v>
      </c>
      <c r="N356">
        <v>1</v>
      </c>
      <c r="O356">
        <v>1</v>
      </c>
      <c r="P356">
        <v>3</v>
      </c>
      <c r="Q356">
        <f t="shared" si="71"/>
        <v>28</v>
      </c>
      <c r="R356" s="29">
        <f ca="1">SUM(OFFSET(E356,,,,List!$D$2))</f>
        <v>24</v>
      </c>
    </row>
    <row r="357" spans="1:18" x14ac:dyDescent="0.25">
      <c r="A357" t="s">
        <v>19</v>
      </c>
      <c r="B357" t="s">
        <v>35</v>
      </c>
      <c r="C357" t="s">
        <v>80</v>
      </c>
      <c r="D357" t="s">
        <v>125</v>
      </c>
      <c r="E357">
        <v>3</v>
      </c>
      <c r="F357">
        <v>2</v>
      </c>
      <c r="G357">
        <v>3</v>
      </c>
      <c r="H357">
        <v>3</v>
      </c>
      <c r="I357">
        <v>4</v>
      </c>
      <c r="J357">
        <v>3</v>
      </c>
      <c r="K357">
        <v>4</v>
      </c>
      <c r="L357">
        <v>2</v>
      </c>
      <c r="M357">
        <v>2</v>
      </c>
      <c r="N357">
        <v>4</v>
      </c>
      <c r="O357">
        <v>4</v>
      </c>
      <c r="P357">
        <v>2</v>
      </c>
      <c r="Q357">
        <f t="shared" si="71"/>
        <v>36</v>
      </c>
      <c r="R357" s="29">
        <f ca="1">SUM(OFFSET(E357,,,,List!$D$2))</f>
        <v>30</v>
      </c>
    </row>
    <row r="358" spans="1:18" x14ac:dyDescent="0.25">
      <c r="R358" s="29"/>
    </row>
    <row r="359" spans="1:18" x14ac:dyDescent="0.25">
      <c r="A359" t="s">
        <v>20</v>
      </c>
      <c r="B359" t="s">
        <v>35</v>
      </c>
      <c r="C359" t="s">
        <v>79</v>
      </c>
      <c r="D359" t="s">
        <v>133</v>
      </c>
      <c r="E359">
        <v>3</v>
      </c>
      <c r="F359">
        <v>3</v>
      </c>
      <c r="G359">
        <v>3</v>
      </c>
      <c r="H359">
        <v>4</v>
      </c>
      <c r="I359">
        <v>3</v>
      </c>
      <c r="J359">
        <v>4</v>
      </c>
      <c r="K359">
        <v>2</v>
      </c>
      <c r="L359">
        <v>1</v>
      </c>
      <c r="M359">
        <v>1</v>
      </c>
      <c r="N359">
        <v>2</v>
      </c>
      <c r="O359">
        <v>4</v>
      </c>
      <c r="P359">
        <v>4</v>
      </c>
      <c r="Q359">
        <f t="shared" ref="Q359:Q368" si="72">SUM(E359:P359)</f>
        <v>34</v>
      </c>
      <c r="R359" s="29">
        <f ca="1">SUM(OFFSET(E359,,,,List!$D$2))</f>
        <v>26</v>
      </c>
    </row>
    <row r="360" spans="1:18" x14ac:dyDescent="0.25">
      <c r="A360" t="s">
        <v>20</v>
      </c>
      <c r="B360" t="s">
        <v>35</v>
      </c>
      <c r="C360" t="s">
        <v>79</v>
      </c>
      <c r="D360" t="s">
        <v>137</v>
      </c>
      <c r="E360">
        <v>4</v>
      </c>
      <c r="F360">
        <v>4</v>
      </c>
      <c r="G360">
        <v>2</v>
      </c>
      <c r="H360">
        <v>2</v>
      </c>
      <c r="I360">
        <v>4</v>
      </c>
      <c r="J360">
        <v>1</v>
      </c>
      <c r="K360">
        <v>1</v>
      </c>
      <c r="L360">
        <v>3</v>
      </c>
      <c r="M360">
        <v>2</v>
      </c>
      <c r="N360">
        <v>2</v>
      </c>
      <c r="O360">
        <v>4</v>
      </c>
      <c r="P360">
        <v>2</v>
      </c>
      <c r="Q360">
        <f t="shared" si="72"/>
        <v>31</v>
      </c>
      <c r="R360" s="29">
        <f ca="1">SUM(OFFSET(E360,,,,List!$D$2))</f>
        <v>25</v>
      </c>
    </row>
    <row r="361" spans="1:18" x14ac:dyDescent="0.25">
      <c r="A361" t="s">
        <v>20</v>
      </c>
      <c r="B361" t="s">
        <v>35</v>
      </c>
      <c r="C361" t="s">
        <v>79</v>
      </c>
      <c r="D361" t="s">
        <v>134</v>
      </c>
      <c r="E361">
        <v>1</v>
      </c>
      <c r="F361">
        <v>2</v>
      </c>
      <c r="G361">
        <v>3</v>
      </c>
      <c r="H361">
        <v>2</v>
      </c>
      <c r="I361">
        <v>3</v>
      </c>
      <c r="J361">
        <v>1</v>
      </c>
      <c r="K361">
        <v>2</v>
      </c>
      <c r="L361">
        <v>4</v>
      </c>
      <c r="M361">
        <v>4</v>
      </c>
      <c r="N361">
        <v>4</v>
      </c>
      <c r="O361">
        <v>4</v>
      </c>
      <c r="P361">
        <v>3</v>
      </c>
      <c r="Q361">
        <f t="shared" si="72"/>
        <v>33</v>
      </c>
      <c r="R361" s="29">
        <f ca="1">SUM(OFFSET(E361,,,,List!$D$2))</f>
        <v>26</v>
      </c>
    </row>
    <row r="362" spans="1:18" x14ac:dyDescent="0.25">
      <c r="A362" t="s">
        <v>20</v>
      </c>
      <c r="B362" t="s">
        <v>35</v>
      </c>
      <c r="C362" t="s">
        <v>79</v>
      </c>
      <c r="D362" t="s">
        <v>132</v>
      </c>
      <c r="E362">
        <v>2</v>
      </c>
      <c r="F362">
        <v>2</v>
      </c>
      <c r="G362">
        <v>4</v>
      </c>
      <c r="H362">
        <v>4</v>
      </c>
      <c r="I362">
        <v>4</v>
      </c>
      <c r="J362">
        <v>4</v>
      </c>
      <c r="K362">
        <v>3</v>
      </c>
      <c r="L362">
        <v>1</v>
      </c>
      <c r="M362">
        <v>4</v>
      </c>
      <c r="N362">
        <v>1</v>
      </c>
      <c r="O362">
        <v>3</v>
      </c>
      <c r="P362">
        <v>1</v>
      </c>
      <c r="Q362">
        <f t="shared" si="72"/>
        <v>33</v>
      </c>
      <c r="R362" s="29">
        <f ca="1">SUM(OFFSET(E362,,,,List!$D$2))</f>
        <v>29</v>
      </c>
    </row>
    <row r="363" spans="1:18" x14ac:dyDescent="0.25">
      <c r="A363" t="s">
        <v>20</v>
      </c>
      <c r="B363" t="s">
        <v>35</v>
      </c>
      <c r="C363" t="s">
        <v>79</v>
      </c>
      <c r="D363" t="s">
        <v>136</v>
      </c>
      <c r="E363">
        <v>4</v>
      </c>
      <c r="F363">
        <v>1</v>
      </c>
      <c r="G363">
        <v>4</v>
      </c>
      <c r="H363">
        <v>3</v>
      </c>
      <c r="I363">
        <v>3</v>
      </c>
      <c r="J363">
        <v>4</v>
      </c>
      <c r="K363">
        <v>4</v>
      </c>
      <c r="L363">
        <v>3</v>
      </c>
      <c r="M363">
        <v>1</v>
      </c>
      <c r="N363">
        <v>4</v>
      </c>
      <c r="O363">
        <v>1</v>
      </c>
      <c r="P363">
        <v>2</v>
      </c>
      <c r="Q363">
        <f t="shared" si="72"/>
        <v>34</v>
      </c>
      <c r="R363" s="29">
        <f ca="1">SUM(OFFSET(E363,,,,List!$D$2))</f>
        <v>31</v>
      </c>
    </row>
    <row r="364" spans="1:18" x14ac:dyDescent="0.25">
      <c r="A364" t="s">
        <v>20</v>
      </c>
      <c r="B364" t="s">
        <v>35</v>
      </c>
      <c r="C364" t="s">
        <v>79</v>
      </c>
      <c r="D364" t="s">
        <v>138</v>
      </c>
      <c r="E364">
        <v>4</v>
      </c>
      <c r="F364">
        <v>2</v>
      </c>
      <c r="G364">
        <v>4</v>
      </c>
      <c r="H364">
        <v>2</v>
      </c>
      <c r="I364">
        <v>1</v>
      </c>
      <c r="J364">
        <v>1</v>
      </c>
      <c r="K364">
        <v>1</v>
      </c>
      <c r="L364">
        <v>1</v>
      </c>
      <c r="M364">
        <v>3</v>
      </c>
      <c r="N364">
        <v>2</v>
      </c>
      <c r="O364">
        <v>1</v>
      </c>
      <c r="P364">
        <v>4</v>
      </c>
      <c r="Q364">
        <f t="shared" si="72"/>
        <v>26</v>
      </c>
      <c r="R364" s="29">
        <f ca="1">SUM(OFFSET(E364,,,,List!$D$2))</f>
        <v>21</v>
      </c>
    </row>
    <row r="365" spans="1:18" x14ac:dyDescent="0.25">
      <c r="A365" t="s">
        <v>20</v>
      </c>
      <c r="B365" t="s">
        <v>35</v>
      </c>
      <c r="C365" t="s">
        <v>79</v>
      </c>
      <c r="D365" t="s">
        <v>131</v>
      </c>
      <c r="E365">
        <v>4</v>
      </c>
      <c r="F365">
        <v>4</v>
      </c>
      <c r="G365">
        <v>4</v>
      </c>
      <c r="H365">
        <v>2</v>
      </c>
      <c r="I365">
        <v>4</v>
      </c>
      <c r="J365">
        <v>2</v>
      </c>
      <c r="K365">
        <v>2</v>
      </c>
      <c r="L365">
        <v>1</v>
      </c>
      <c r="M365">
        <v>3</v>
      </c>
      <c r="N365">
        <v>3</v>
      </c>
      <c r="O365">
        <v>1</v>
      </c>
      <c r="P365">
        <v>2</v>
      </c>
      <c r="Q365">
        <f t="shared" si="72"/>
        <v>32</v>
      </c>
      <c r="R365" s="29">
        <f ca="1">SUM(OFFSET(E365,,,,List!$D$2))</f>
        <v>29</v>
      </c>
    </row>
    <row r="366" spans="1:18" x14ac:dyDescent="0.25">
      <c r="A366" t="s">
        <v>20</v>
      </c>
      <c r="B366" t="s">
        <v>35</v>
      </c>
      <c r="C366" t="s">
        <v>79</v>
      </c>
      <c r="D366" t="s">
        <v>129</v>
      </c>
      <c r="E366">
        <v>1</v>
      </c>
      <c r="F366">
        <v>2</v>
      </c>
      <c r="G366">
        <v>3</v>
      </c>
      <c r="H366">
        <v>2</v>
      </c>
      <c r="I366">
        <v>4</v>
      </c>
      <c r="J366">
        <v>1</v>
      </c>
      <c r="K366">
        <v>3</v>
      </c>
      <c r="L366">
        <v>3</v>
      </c>
      <c r="M366">
        <v>1</v>
      </c>
      <c r="N366">
        <v>3</v>
      </c>
      <c r="O366">
        <v>2</v>
      </c>
      <c r="P366">
        <v>1</v>
      </c>
      <c r="Q366">
        <f t="shared" si="72"/>
        <v>26</v>
      </c>
      <c r="R366" s="29">
        <f ca="1">SUM(OFFSET(E366,,,,List!$D$2))</f>
        <v>23</v>
      </c>
    </row>
    <row r="367" spans="1:18" x14ac:dyDescent="0.25">
      <c r="A367" t="s">
        <v>20</v>
      </c>
      <c r="B367" t="s">
        <v>35</v>
      </c>
      <c r="C367" t="s">
        <v>79</v>
      </c>
      <c r="D367" t="s">
        <v>135</v>
      </c>
      <c r="E367">
        <v>3</v>
      </c>
      <c r="F367">
        <v>1</v>
      </c>
      <c r="G367">
        <v>4</v>
      </c>
      <c r="H367">
        <v>4</v>
      </c>
      <c r="I367">
        <v>2</v>
      </c>
      <c r="J367">
        <v>4</v>
      </c>
      <c r="K367">
        <v>4</v>
      </c>
      <c r="L367">
        <v>4</v>
      </c>
      <c r="M367">
        <v>3</v>
      </c>
      <c r="N367">
        <v>2</v>
      </c>
      <c r="O367">
        <v>1</v>
      </c>
      <c r="P367">
        <v>3</v>
      </c>
      <c r="Q367">
        <f t="shared" si="72"/>
        <v>35</v>
      </c>
      <c r="R367" s="29">
        <f ca="1">SUM(OFFSET(E367,,,,List!$D$2))</f>
        <v>31</v>
      </c>
    </row>
    <row r="368" spans="1:18" x14ac:dyDescent="0.25">
      <c r="A368" t="s">
        <v>20</v>
      </c>
      <c r="B368" t="s">
        <v>35</v>
      </c>
      <c r="C368" t="s">
        <v>79</v>
      </c>
      <c r="D368" t="s">
        <v>130</v>
      </c>
      <c r="E368">
        <v>4</v>
      </c>
      <c r="F368">
        <v>4</v>
      </c>
      <c r="G368">
        <v>4</v>
      </c>
      <c r="H368">
        <v>2</v>
      </c>
      <c r="I368">
        <v>3</v>
      </c>
      <c r="J368">
        <v>2</v>
      </c>
      <c r="K368">
        <v>2</v>
      </c>
      <c r="L368">
        <v>1</v>
      </c>
      <c r="M368">
        <v>3</v>
      </c>
      <c r="N368">
        <v>4</v>
      </c>
      <c r="O368">
        <v>2</v>
      </c>
      <c r="P368">
        <v>1</v>
      </c>
      <c r="Q368">
        <f t="shared" si="72"/>
        <v>32</v>
      </c>
      <c r="R368" s="29">
        <f ca="1">SUM(OFFSET(E368,,,,List!$D$2))</f>
        <v>29</v>
      </c>
    </row>
    <row r="369" spans="1:35" x14ac:dyDescent="0.25">
      <c r="R369" s="29"/>
    </row>
    <row r="370" spans="1:35" x14ac:dyDescent="0.25">
      <c r="A370" t="s">
        <v>19</v>
      </c>
      <c r="B370" t="s">
        <v>35</v>
      </c>
      <c r="C370" t="s">
        <v>79</v>
      </c>
      <c r="D370" t="s">
        <v>133</v>
      </c>
      <c r="E370">
        <v>2</v>
      </c>
      <c r="F370">
        <v>1</v>
      </c>
      <c r="G370">
        <v>3</v>
      </c>
      <c r="H370">
        <v>4</v>
      </c>
      <c r="I370">
        <v>4</v>
      </c>
      <c r="J370">
        <v>1</v>
      </c>
      <c r="K370">
        <v>4</v>
      </c>
      <c r="L370">
        <v>3</v>
      </c>
      <c r="M370">
        <v>2</v>
      </c>
      <c r="N370">
        <v>3</v>
      </c>
      <c r="O370">
        <v>1</v>
      </c>
      <c r="P370">
        <v>3</v>
      </c>
      <c r="Q370">
        <f t="shared" ref="Q370:Q379" si="73">SUM(E370:P370)</f>
        <v>31</v>
      </c>
      <c r="R370" s="29">
        <f ca="1">SUM(OFFSET(E370,,,,List!$D$2))</f>
        <v>27</v>
      </c>
    </row>
    <row r="371" spans="1:35" x14ac:dyDescent="0.25">
      <c r="A371" t="s">
        <v>19</v>
      </c>
      <c r="B371" t="s">
        <v>35</v>
      </c>
      <c r="C371" t="s">
        <v>79</v>
      </c>
      <c r="D371" t="s">
        <v>137</v>
      </c>
      <c r="E371">
        <v>2</v>
      </c>
      <c r="F371">
        <v>1</v>
      </c>
      <c r="G371">
        <v>3</v>
      </c>
      <c r="H371">
        <v>2</v>
      </c>
      <c r="I371">
        <v>3</v>
      </c>
      <c r="J371">
        <v>3</v>
      </c>
      <c r="K371">
        <v>3</v>
      </c>
      <c r="L371">
        <v>3</v>
      </c>
      <c r="M371">
        <v>1</v>
      </c>
      <c r="N371">
        <v>2</v>
      </c>
      <c r="O371">
        <v>4</v>
      </c>
      <c r="P371">
        <v>4</v>
      </c>
      <c r="Q371">
        <f t="shared" si="73"/>
        <v>31</v>
      </c>
      <c r="R371" s="29">
        <f ca="1">SUM(OFFSET(E371,,,,List!$D$2))</f>
        <v>23</v>
      </c>
    </row>
    <row r="372" spans="1:35" x14ac:dyDescent="0.25">
      <c r="A372" t="s">
        <v>19</v>
      </c>
      <c r="B372" t="s">
        <v>35</v>
      </c>
      <c r="C372" t="s">
        <v>79</v>
      </c>
      <c r="D372" t="s">
        <v>134</v>
      </c>
      <c r="E372">
        <v>1</v>
      </c>
      <c r="F372">
        <v>2</v>
      </c>
      <c r="G372">
        <v>4</v>
      </c>
      <c r="H372">
        <v>3</v>
      </c>
      <c r="I372">
        <v>3</v>
      </c>
      <c r="J372">
        <v>1</v>
      </c>
      <c r="K372">
        <v>4</v>
      </c>
      <c r="L372">
        <v>1</v>
      </c>
      <c r="M372">
        <v>1</v>
      </c>
      <c r="N372">
        <v>3</v>
      </c>
      <c r="O372">
        <v>1</v>
      </c>
      <c r="P372">
        <v>1</v>
      </c>
      <c r="Q372">
        <f t="shared" si="73"/>
        <v>25</v>
      </c>
      <c r="R372" s="29">
        <f ca="1">SUM(OFFSET(E372,,,,List!$D$2))</f>
        <v>23</v>
      </c>
    </row>
    <row r="373" spans="1:35" x14ac:dyDescent="0.25">
      <c r="A373" t="s">
        <v>19</v>
      </c>
      <c r="B373" t="s">
        <v>35</v>
      </c>
      <c r="C373" t="s">
        <v>79</v>
      </c>
      <c r="D373" t="s">
        <v>132</v>
      </c>
      <c r="E373">
        <v>2</v>
      </c>
      <c r="F373">
        <v>4</v>
      </c>
      <c r="G373">
        <v>1</v>
      </c>
      <c r="H373">
        <v>2</v>
      </c>
      <c r="I373">
        <v>4</v>
      </c>
      <c r="J373">
        <v>4</v>
      </c>
      <c r="K373">
        <v>4</v>
      </c>
      <c r="L373">
        <v>4</v>
      </c>
      <c r="M373">
        <v>2</v>
      </c>
      <c r="N373">
        <v>2</v>
      </c>
      <c r="O373">
        <v>1</v>
      </c>
      <c r="P373">
        <v>4</v>
      </c>
      <c r="Q373">
        <f t="shared" si="73"/>
        <v>34</v>
      </c>
      <c r="R373" s="29">
        <f ca="1">SUM(OFFSET(E373,,,,List!$D$2))</f>
        <v>29</v>
      </c>
    </row>
    <row r="374" spans="1:35" x14ac:dyDescent="0.25">
      <c r="A374" t="s">
        <v>19</v>
      </c>
      <c r="B374" t="s">
        <v>35</v>
      </c>
      <c r="C374" t="s">
        <v>79</v>
      </c>
      <c r="D374" t="s">
        <v>136</v>
      </c>
      <c r="E374">
        <v>1</v>
      </c>
      <c r="F374">
        <v>1</v>
      </c>
      <c r="G374">
        <v>2</v>
      </c>
      <c r="H374">
        <v>2</v>
      </c>
      <c r="I374">
        <v>4</v>
      </c>
      <c r="J374">
        <v>2</v>
      </c>
      <c r="K374">
        <v>2</v>
      </c>
      <c r="L374">
        <v>1</v>
      </c>
      <c r="M374">
        <v>1</v>
      </c>
      <c r="N374">
        <v>2</v>
      </c>
      <c r="O374">
        <v>1</v>
      </c>
      <c r="P374">
        <v>1</v>
      </c>
      <c r="Q374">
        <f t="shared" si="73"/>
        <v>20</v>
      </c>
      <c r="R374" s="29">
        <f ca="1">SUM(OFFSET(E374,,,,List!$D$2))</f>
        <v>18</v>
      </c>
    </row>
    <row r="375" spans="1:35" x14ac:dyDescent="0.25">
      <c r="A375" t="s">
        <v>19</v>
      </c>
      <c r="B375" t="s">
        <v>35</v>
      </c>
      <c r="C375" t="s">
        <v>79</v>
      </c>
      <c r="D375" t="s">
        <v>138</v>
      </c>
      <c r="E375">
        <v>2</v>
      </c>
      <c r="F375">
        <v>1</v>
      </c>
      <c r="G375">
        <v>1</v>
      </c>
      <c r="H375">
        <v>1</v>
      </c>
      <c r="I375">
        <v>1</v>
      </c>
      <c r="J375">
        <v>2</v>
      </c>
      <c r="K375">
        <v>4</v>
      </c>
      <c r="L375">
        <v>4</v>
      </c>
      <c r="M375">
        <v>1</v>
      </c>
      <c r="N375">
        <v>1</v>
      </c>
      <c r="O375">
        <v>4</v>
      </c>
      <c r="P375">
        <v>4</v>
      </c>
      <c r="Q375">
        <f t="shared" si="73"/>
        <v>26</v>
      </c>
      <c r="R375" s="29">
        <f ca="1">SUM(OFFSET(E375,,,,List!$D$2))</f>
        <v>18</v>
      </c>
    </row>
    <row r="376" spans="1:35" x14ac:dyDescent="0.25">
      <c r="A376" t="s">
        <v>19</v>
      </c>
      <c r="B376" t="s">
        <v>35</v>
      </c>
      <c r="C376" t="s">
        <v>79</v>
      </c>
      <c r="D376" t="s">
        <v>131</v>
      </c>
      <c r="E376">
        <v>2</v>
      </c>
      <c r="F376">
        <v>2</v>
      </c>
      <c r="G376">
        <v>3</v>
      </c>
      <c r="H376">
        <v>2</v>
      </c>
      <c r="I376">
        <v>3</v>
      </c>
      <c r="J376">
        <v>3</v>
      </c>
      <c r="K376">
        <v>4</v>
      </c>
      <c r="L376">
        <v>3</v>
      </c>
      <c r="M376">
        <v>2</v>
      </c>
      <c r="N376">
        <v>1</v>
      </c>
      <c r="O376">
        <v>3</v>
      </c>
      <c r="P376">
        <v>2</v>
      </c>
      <c r="Q376">
        <f t="shared" si="73"/>
        <v>30</v>
      </c>
      <c r="R376" s="29">
        <f ca="1">SUM(OFFSET(E376,,,,List!$D$2))</f>
        <v>25</v>
      </c>
    </row>
    <row r="377" spans="1:35" x14ac:dyDescent="0.25">
      <c r="A377" t="s">
        <v>19</v>
      </c>
      <c r="B377" t="s">
        <v>35</v>
      </c>
      <c r="C377" t="s">
        <v>79</v>
      </c>
      <c r="D377" t="s">
        <v>129</v>
      </c>
      <c r="E377">
        <v>4</v>
      </c>
      <c r="F377">
        <v>1</v>
      </c>
      <c r="G377">
        <v>1</v>
      </c>
      <c r="H377">
        <v>1</v>
      </c>
      <c r="I377">
        <v>2</v>
      </c>
      <c r="J377">
        <v>3</v>
      </c>
      <c r="K377">
        <v>2</v>
      </c>
      <c r="L377">
        <v>4</v>
      </c>
      <c r="M377">
        <v>2</v>
      </c>
      <c r="N377">
        <v>2</v>
      </c>
      <c r="O377">
        <v>2</v>
      </c>
      <c r="P377">
        <v>2</v>
      </c>
      <c r="Q377">
        <f t="shared" si="73"/>
        <v>26</v>
      </c>
      <c r="R377" s="29">
        <f ca="1">SUM(OFFSET(E377,,,,List!$D$2))</f>
        <v>22</v>
      </c>
    </row>
    <row r="378" spans="1:35" x14ac:dyDescent="0.25">
      <c r="A378" t="s">
        <v>19</v>
      </c>
      <c r="B378" t="s">
        <v>35</v>
      </c>
      <c r="C378" t="s">
        <v>79</v>
      </c>
      <c r="D378" t="s">
        <v>135</v>
      </c>
      <c r="E378">
        <v>3</v>
      </c>
      <c r="F378">
        <v>3</v>
      </c>
      <c r="G378">
        <v>2</v>
      </c>
      <c r="H378">
        <v>3</v>
      </c>
      <c r="I378">
        <v>4</v>
      </c>
      <c r="J378">
        <v>2</v>
      </c>
      <c r="K378">
        <v>1</v>
      </c>
      <c r="L378">
        <v>2</v>
      </c>
      <c r="M378">
        <v>1</v>
      </c>
      <c r="N378">
        <v>1</v>
      </c>
      <c r="O378">
        <v>4</v>
      </c>
      <c r="P378">
        <v>3</v>
      </c>
      <c r="Q378">
        <f t="shared" si="73"/>
        <v>29</v>
      </c>
      <c r="R378" s="29">
        <f ca="1">SUM(OFFSET(E378,,,,List!$D$2))</f>
        <v>22</v>
      </c>
    </row>
    <row r="379" spans="1:35" x14ac:dyDescent="0.25">
      <c r="A379" t="s">
        <v>19</v>
      </c>
      <c r="B379" t="s">
        <v>35</v>
      </c>
      <c r="C379" t="s">
        <v>79</v>
      </c>
      <c r="D379" t="s">
        <v>130</v>
      </c>
      <c r="E379">
        <v>4</v>
      </c>
      <c r="F379">
        <v>2</v>
      </c>
      <c r="G379">
        <v>3</v>
      </c>
      <c r="H379">
        <v>1</v>
      </c>
      <c r="I379">
        <v>3</v>
      </c>
      <c r="J379">
        <v>4</v>
      </c>
      <c r="K379">
        <v>4</v>
      </c>
      <c r="L379">
        <v>4</v>
      </c>
      <c r="M379">
        <v>2</v>
      </c>
      <c r="N379">
        <v>2</v>
      </c>
      <c r="O379">
        <v>3</v>
      </c>
      <c r="P379">
        <v>3</v>
      </c>
      <c r="Q379">
        <f t="shared" si="73"/>
        <v>35</v>
      </c>
      <c r="R379" s="29">
        <f ca="1">SUM(OFFSET(E379,,,,List!$D$2))</f>
        <v>29</v>
      </c>
    </row>
    <row r="380" spans="1:35" x14ac:dyDescent="0.25">
      <c r="R380" s="29"/>
    </row>
    <row r="382" spans="1:35" x14ac:dyDescent="0.25">
      <c r="A382" s="20" t="s">
        <v>41</v>
      </c>
      <c r="B382" s="20" t="s">
        <v>54</v>
      </c>
      <c r="C382" s="20" t="s">
        <v>55</v>
      </c>
      <c r="D382" s="11" t="s">
        <v>128</v>
      </c>
      <c r="E382" s="10" t="s">
        <v>42</v>
      </c>
      <c r="F382" s="10" t="s">
        <v>43</v>
      </c>
      <c r="G382" s="10" t="s">
        <v>44</v>
      </c>
      <c r="H382" s="10" t="s">
        <v>45</v>
      </c>
      <c r="I382" s="10" t="s">
        <v>46</v>
      </c>
      <c r="J382" s="10" t="s">
        <v>47</v>
      </c>
      <c r="K382" s="10" t="s">
        <v>48</v>
      </c>
      <c r="L382" s="10" t="s">
        <v>49</v>
      </c>
      <c r="M382" s="10" t="s">
        <v>50</v>
      </c>
      <c r="N382" s="10" t="s">
        <v>51</v>
      </c>
      <c r="O382" s="10" t="s">
        <v>6</v>
      </c>
      <c r="P382" s="10" t="s">
        <v>52</v>
      </c>
      <c r="Q382" s="10" t="s">
        <v>15</v>
      </c>
      <c r="R382" s="12" t="s">
        <v>40</v>
      </c>
      <c r="S382" s="10" t="s">
        <v>70</v>
      </c>
    </row>
    <row r="383" spans="1:35" x14ac:dyDescent="0.25">
      <c r="A383" t="s">
        <v>145</v>
      </c>
      <c r="B383" t="s">
        <v>141</v>
      </c>
      <c r="C383" t="s">
        <v>103</v>
      </c>
      <c r="D383" t="s">
        <v>120</v>
      </c>
      <c r="E383" s="4">
        <v>0.14058100000000001</v>
      </c>
      <c r="F383" s="4">
        <v>0.11034099999999999</v>
      </c>
      <c r="G383" s="4">
        <v>2.0572E-2</v>
      </c>
      <c r="H383" s="4">
        <v>8.0395000000000008E-2</v>
      </c>
      <c r="I383" s="4">
        <v>0.14017700000000002</v>
      </c>
      <c r="J383" s="4">
        <v>7.0476000000000011E-2</v>
      </c>
      <c r="K383" s="4">
        <v>2.0236000000000001E-2</v>
      </c>
      <c r="L383" s="4">
        <v>8.0335000000000004E-2</v>
      </c>
      <c r="M383" s="4">
        <v>4.011E-2</v>
      </c>
      <c r="N383" s="4">
        <v>7.0245000000000002E-2</v>
      </c>
      <c r="O383" s="4">
        <v>0.14032700000000001</v>
      </c>
      <c r="P383" s="4">
        <v>5.0378000000000006E-2</v>
      </c>
      <c r="Q383" s="4">
        <v>8.0482999999999999E-2</v>
      </c>
      <c r="R383" s="37">
        <f ca="1">AVERAGE(OFFSET(E383,,,,List!$D$2))</f>
        <v>7.7346800000000007E-2</v>
      </c>
      <c r="S383">
        <f ca="1">RANK(R383,$R$383:$R$392)</f>
        <v>4</v>
      </c>
      <c r="V383" s="43"/>
      <c r="W383" s="43"/>
      <c r="X383" s="43"/>
      <c r="Y383" s="43"/>
      <c r="Z383" s="43"/>
      <c r="AA383" s="43"/>
      <c r="AB383" s="43"/>
      <c r="AC383" s="43"/>
      <c r="AD383" s="43"/>
      <c r="AE383" s="43"/>
      <c r="AF383" s="43"/>
      <c r="AG383" s="43"/>
      <c r="AH383" s="43"/>
      <c r="AI383" s="43"/>
    </row>
    <row r="384" spans="1:35" x14ac:dyDescent="0.25">
      <c r="A384" t="s">
        <v>145</v>
      </c>
      <c r="B384" t="s">
        <v>141</v>
      </c>
      <c r="C384" t="s">
        <v>103</v>
      </c>
      <c r="D384" t="s">
        <v>115</v>
      </c>
      <c r="E384" s="4">
        <v>8.0558000000000005E-2</v>
      </c>
      <c r="F384" s="4">
        <v>0.14016500000000001</v>
      </c>
      <c r="G384" s="4">
        <v>2.0385E-2</v>
      </c>
      <c r="H384" s="4">
        <v>2.0586E-2</v>
      </c>
      <c r="I384" s="4">
        <v>0.12046799999999999</v>
      </c>
      <c r="J384" s="4">
        <v>-0.109613</v>
      </c>
      <c r="K384" s="4">
        <v>9.0162999999999993E-2</v>
      </c>
      <c r="L384" s="4">
        <v>3.0099999999999998E-2</v>
      </c>
      <c r="M384" s="4">
        <v>9.0139999999999998E-2</v>
      </c>
      <c r="N384" s="4">
        <v>6.0439E-2</v>
      </c>
      <c r="O384" s="4">
        <v>2.0208E-2</v>
      </c>
      <c r="P384" s="4">
        <v>6.0100000000000001E-2</v>
      </c>
      <c r="Q384" s="4">
        <v>5.2265666666666676E-2</v>
      </c>
      <c r="R384" s="37">
        <f ca="1">AVERAGE(OFFSET(E384,,,,List!$D$2))</f>
        <v>5.4339099999999994E-2</v>
      </c>
      <c r="S384">
        <f t="shared" ref="S384:S392" ca="1" si="74">RANK(R384,$R$383:$R$392)</f>
        <v>7</v>
      </c>
      <c r="V384" s="43"/>
      <c r="W384" s="43"/>
      <c r="X384" s="43"/>
      <c r="Y384" s="43"/>
      <c r="Z384" s="43"/>
      <c r="AA384" s="43"/>
      <c r="AB384" s="43"/>
      <c r="AC384" s="43"/>
      <c r="AD384" s="43"/>
      <c r="AE384" s="43"/>
      <c r="AF384" s="43"/>
      <c r="AG384" s="43"/>
      <c r="AH384" s="43"/>
      <c r="AI384" s="43"/>
    </row>
    <row r="385" spans="1:35" x14ac:dyDescent="0.25">
      <c r="A385" t="s">
        <v>145</v>
      </c>
      <c r="B385" t="s">
        <v>141</v>
      </c>
      <c r="C385" t="s">
        <v>103</v>
      </c>
      <c r="D385" t="s">
        <v>82</v>
      </c>
      <c r="E385" s="4">
        <v>0.12041399999999999</v>
      </c>
      <c r="F385" s="4">
        <v>0.11043799999999999</v>
      </c>
      <c r="G385" s="4">
        <v>3.0100999999999999E-2</v>
      </c>
      <c r="H385" s="4">
        <v>0.15035699999999999</v>
      </c>
      <c r="I385" s="4">
        <v>0.130472</v>
      </c>
      <c r="J385" s="4">
        <v>9.0447E-2</v>
      </c>
      <c r="K385" s="4">
        <v>8.0436000000000007E-2</v>
      </c>
      <c r="L385" s="4">
        <v>5.0104000000000003E-2</v>
      </c>
      <c r="M385" s="4">
        <v>2.0459000000000001E-2</v>
      </c>
      <c r="N385" s="4">
        <v>8.0339999999999995E-2</v>
      </c>
      <c r="O385" s="4">
        <v>2.0114E-2</v>
      </c>
      <c r="P385" s="4">
        <v>0.14042200000000002</v>
      </c>
      <c r="Q385" s="4">
        <v>8.5178000000000004E-2</v>
      </c>
      <c r="R385" s="37">
        <f ca="1">AVERAGE(OFFSET(E385,,,,List!$D$2))</f>
        <v>8.6356799999999984E-2</v>
      </c>
      <c r="S385">
        <f t="shared" ca="1" si="74"/>
        <v>2</v>
      </c>
      <c r="V385" s="43"/>
      <c r="W385" s="43"/>
      <c r="X385" s="43"/>
      <c r="Y385" s="43"/>
      <c r="Z385" s="43"/>
      <c r="AA385" s="43"/>
      <c r="AB385" s="43"/>
      <c r="AC385" s="43"/>
      <c r="AD385" s="43"/>
      <c r="AE385" s="43"/>
      <c r="AF385" s="43"/>
      <c r="AG385" s="43"/>
      <c r="AH385" s="43"/>
      <c r="AI385" s="43"/>
    </row>
    <row r="386" spans="1:35" x14ac:dyDescent="0.25">
      <c r="A386" t="s">
        <v>145</v>
      </c>
      <c r="B386" t="s">
        <v>141</v>
      </c>
      <c r="C386" t="s">
        <v>103</v>
      </c>
      <c r="D386" t="s">
        <v>116</v>
      </c>
      <c r="E386" s="4">
        <v>7.0189000000000001E-2</v>
      </c>
      <c r="F386" s="4">
        <v>4.0497999999999999E-2</v>
      </c>
      <c r="G386" s="4">
        <v>3.0234E-2</v>
      </c>
      <c r="H386" s="4">
        <v>-2.9897E-2</v>
      </c>
      <c r="I386" s="4">
        <v>9.0562000000000004E-2</v>
      </c>
      <c r="J386" s="4">
        <v>-2.9464999999999998E-2</v>
      </c>
      <c r="K386" s="4">
        <v>0.110295</v>
      </c>
      <c r="L386" s="4">
        <v>2.0563000000000001E-2</v>
      </c>
      <c r="M386" s="4">
        <v>-6.949000000000001E-2</v>
      </c>
      <c r="N386" s="4">
        <v>7.0422000000000012E-2</v>
      </c>
      <c r="O386" s="4">
        <v>0.14013100000000001</v>
      </c>
      <c r="P386" s="4">
        <v>0.110289</v>
      </c>
      <c r="Q386" s="4">
        <v>4.6257333333333338E-2</v>
      </c>
      <c r="R386" s="37">
        <f ca="1">AVERAGE(OFFSET(E386,,,,List!$D$2))</f>
        <v>3.0391100000000004E-2</v>
      </c>
      <c r="S386">
        <f t="shared" ca="1" si="74"/>
        <v>10</v>
      </c>
      <c r="V386" s="43"/>
      <c r="W386" s="43"/>
      <c r="X386" s="43"/>
      <c r="Y386" s="43"/>
      <c r="Z386" s="43"/>
      <c r="AA386" s="43"/>
      <c r="AB386" s="43"/>
      <c r="AC386" s="43"/>
      <c r="AD386" s="43"/>
      <c r="AE386" s="43"/>
      <c r="AF386" s="43"/>
      <c r="AG386" s="43"/>
      <c r="AH386" s="43"/>
      <c r="AI386" s="43"/>
    </row>
    <row r="387" spans="1:35" x14ac:dyDescent="0.25">
      <c r="A387" t="s">
        <v>145</v>
      </c>
      <c r="B387" t="s">
        <v>141</v>
      </c>
      <c r="C387" t="s">
        <v>103</v>
      </c>
      <c r="D387" t="s">
        <v>114</v>
      </c>
      <c r="E387" s="4">
        <v>0.140488</v>
      </c>
      <c r="F387" s="4">
        <v>2.017E-2</v>
      </c>
      <c r="G387" s="4">
        <v>2.0434000000000001E-2</v>
      </c>
      <c r="H387" s="4">
        <v>9.0400999999999995E-2</v>
      </c>
      <c r="I387" s="4">
        <v>4.0403000000000001E-2</v>
      </c>
      <c r="J387" s="4">
        <v>0.130328</v>
      </c>
      <c r="K387" s="4">
        <v>9.0312000000000003E-2</v>
      </c>
      <c r="L387" s="4">
        <v>-0.109426</v>
      </c>
      <c r="M387" s="4">
        <v>9.0451000000000004E-2</v>
      </c>
      <c r="N387" s="4">
        <v>8.0160999999999996E-2</v>
      </c>
      <c r="O387" s="4">
        <v>-0.11977399999999999</v>
      </c>
      <c r="P387" s="4">
        <v>-2.9564999999999998E-2</v>
      </c>
      <c r="Q387" s="4">
        <v>3.6782666666666658E-2</v>
      </c>
      <c r="R387" s="37">
        <f ca="1">AVERAGE(OFFSET(E387,,,,List!$D$2))</f>
        <v>5.93722E-2</v>
      </c>
      <c r="S387">
        <f t="shared" ca="1" si="74"/>
        <v>6</v>
      </c>
      <c r="V387" s="43"/>
      <c r="W387" s="43"/>
      <c r="X387" s="43"/>
      <c r="Y387" s="43"/>
      <c r="Z387" s="43"/>
      <c r="AA387" s="43"/>
      <c r="AB387" s="43"/>
      <c r="AC387" s="43"/>
      <c r="AD387" s="43"/>
      <c r="AE387" s="43"/>
      <c r="AF387" s="43"/>
      <c r="AG387" s="43"/>
      <c r="AH387" s="43"/>
      <c r="AI387" s="43"/>
    </row>
    <row r="388" spans="1:35" x14ac:dyDescent="0.25">
      <c r="A388" t="s">
        <v>145</v>
      </c>
      <c r="B388" t="s">
        <v>141</v>
      </c>
      <c r="C388" t="s">
        <v>103</v>
      </c>
      <c r="D388" t="s">
        <v>118</v>
      </c>
      <c r="E388" s="4">
        <v>3.0589999999999999E-2</v>
      </c>
      <c r="F388" s="4">
        <v>-0.10987</v>
      </c>
      <c r="G388" s="4">
        <v>0.110459</v>
      </c>
      <c r="H388" s="4">
        <v>4.0204999999999998E-2</v>
      </c>
      <c r="I388" s="4">
        <v>5.0360000000000002E-2</v>
      </c>
      <c r="J388" s="4">
        <v>0.110552</v>
      </c>
      <c r="K388" s="4">
        <v>3.0255999999999998E-2</v>
      </c>
      <c r="L388" s="4">
        <v>9.0480999999999992E-2</v>
      </c>
      <c r="M388" s="4">
        <v>3.0474999999999999E-2</v>
      </c>
      <c r="N388" s="4">
        <v>9.0221999999999997E-2</v>
      </c>
      <c r="O388" s="4">
        <v>0.10011</v>
      </c>
      <c r="P388" s="4">
        <v>0.10022700000000001</v>
      </c>
      <c r="Q388" s="4">
        <v>5.6375333333333326E-2</v>
      </c>
      <c r="R388" s="37">
        <f ca="1">AVERAGE(OFFSET(E388,,,,List!$D$2))</f>
        <v>4.7372999999999998E-2</v>
      </c>
      <c r="S388">
        <f t="shared" ca="1" si="74"/>
        <v>8</v>
      </c>
      <c r="V388" s="43"/>
      <c r="W388" s="43"/>
      <c r="X388" s="43"/>
      <c r="Y388" s="43"/>
      <c r="Z388" s="43"/>
      <c r="AA388" s="43"/>
      <c r="AB388" s="43"/>
      <c r="AC388" s="43"/>
      <c r="AD388" s="43"/>
      <c r="AE388" s="43"/>
      <c r="AF388" s="43"/>
      <c r="AG388" s="43"/>
      <c r="AH388" s="43"/>
      <c r="AI388" s="43"/>
    </row>
    <row r="389" spans="1:35" x14ac:dyDescent="0.25">
      <c r="A389" t="s">
        <v>145</v>
      </c>
      <c r="B389" t="s">
        <v>141</v>
      </c>
      <c r="C389" t="s">
        <v>103</v>
      </c>
      <c r="D389" t="s">
        <v>113</v>
      </c>
      <c r="E389" s="4">
        <v>0.12052299999999999</v>
      </c>
      <c r="F389" s="4">
        <v>-2.9713999999999997E-2</v>
      </c>
      <c r="G389" s="4">
        <v>-3.9885999999999998E-2</v>
      </c>
      <c r="H389" s="4">
        <v>2.0546000000000002E-2</v>
      </c>
      <c r="I389" s="4">
        <v>0.13017100000000001</v>
      </c>
      <c r="J389" s="4">
        <v>0.12052599999999999</v>
      </c>
      <c r="K389" s="4">
        <v>7.0458000000000007E-2</v>
      </c>
      <c r="L389" s="4">
        <v>2.0154999999999999E-2</v>
      </c>
      <c r="M389" s="4">
        <v>3.0320999999999997E-2</v>
      </c>
      <c r="N389" s="4">
        <v>-2.9401999999999998E-2</v>
      </c>
      <c r="O389" s="4">
        <v>5.0327000000000004E-2</v>
      </c>
      <c r="P389" s="4">
        <v>5.0164E-2</v>
      </c>
      <c r="Q389" s="4">
        <v>4.2812000000000003E-2</v>
      </c>
      <c r="R389" s="37">
        <f ca="1">AVERAGE(OFFSET(E389,,,,List!$D$2))</f>
        <v>4.1369799999999998E-2</v>
      </c>
      <c r="S389">
        <f t="shared" ca="1" si="74"/>
        <v>9</v>
      </c>
      <c r="V389" s="43"/>
      <c r="W389" s="43"/>
      <c r="X389" s="43"/>
      <c r="Y389" s="43"/>
      <c r="Z389" s="43"/>
      <c r="AA389" s="43"/>
      <c r="AB389" s="43"/>
      <c r="AC389" s="43"/>
      <c r="AD389" s="43"/>
      <c r="AE389" s="43"/>
      <c r="AF389" s="43"/>
      <c r="AG389" s="43"/>
      <c r="AH389" s="43"/>
      <c r="AI389" s="43"/>
    </row>
    <row r="390" spans="1:35" x14ac:dyDescent="0.25">
      <c r="A390" t="s">
        <v>145</v>
      </c>
      <c r="B390" t="s">
        <v>141</v>
      </c>
      <c r="C390" t="s">
        <v>103</v>
      </c>
      <c r="D390" t="s">
        <v>119</v>
      </c>
      <c r="E390" s="4">
        <v>3.0251999999999998E-2</v>
      </c>
      <c r="F390" s="4">
        <v>5.0266000000000005E-2</v>
      </c>
      <c r="G390" s="4">
        <v>9.0494999999999992E-2</v>
      </c>
      <c r="H390" s="4">
        <v>0.110526</v>
      </c>
      <c r="I390" s="4">
        <v>5.0358E-2</v>
      </c>
      <c r="J390" s="4">
        <v>2.0115000000000001E-2</v>
      </c>
      <c r="K390" s="4">
        <v>0.150146</v>
      </c>
      <c r="L390" s="4">
        <v>0.13040599999999999</v>
      </c>
      <c r="M390" s="4">
        <v>2.0118E-2</v>
      </c>
      <c r="N390" s="4">
        <v>0.130302</v>
      </c>
      <c r="O390" s="4">
        <v>0.14048000000000002</v>
      </c>
      <c r="P390" s="4">
        <v>7.0549000000000001E-2</v>
      </c>
      <c r="Q390" s="4">
        <v>8.2990000000000008E-2</v>
      </c>
      <c r="R390" s="37">
        <f ca="1">AVERAGE(OFFSET(E390,,,,List!$D$2))</f>
        <v>7.8298400000000004E-2</v>
      </c>
      <c r="S390">
        <f t="shared" ca="1" si="74"/>
        <v>3</v>
      </c>
      <c r="V390" s="43"/>
      <c r="W390" s="43"/>
      <c r="X390" s="43"/>
      <c r="Y390" s="43"/>
      <c r="Z390" s="43"/>
      <c r="AA390" s="43"/>
      <c r="AB390" s="43"/>
      <c r="AC390" s="43"/>
      <c r="AD390" s="43"/>
      <c r="AE390" s="43"/>
      <c r="AF390" s="43"/>
      <c r="AG390" s="43"/>
      <c r="AH390" s="43"/>
      <c r="AI390" s="43"/>
    </row>
    <row r="391" spans="1:35" x14ac:dyDescent="0.25">
      <c r="A391" t="s">
        <v>145</v>
      </c>
      <c r="B391" t="s">
        <v>141</v>
      </c>
      <c r="C391" t="s">
        <v>103</v>
      </c>
      <c r="D391" t="s">
        <v>81</v>
      </c>
      <c r="E391" s="4">
        <v>0.130525</v>
      </c>
      <c r="F391" s="4">
        <v>0.14022200000000001</v>
      </c>
      <c r="G391" s="4">
        <v>0.14054900000000001</v>
      </c>
      <c r="H391" s="4">
        <v>7.0165000000000005E-2</v>
      </c>
      <c r="I391" s="4">
        <v>-7.9493000000000008E-2</v>
      </c>
      <c r="J391" s="4">
        <v>0.110571</v>
      </c>
      <c r="K391" s="4">
        <v>0.10052800000000001</v>
      </c>
      <c r="L391" s="4">
        <v>0.15058199999999999</v>
      </c>
      <c r="M391" s="4">
        <v>0.11022</v>
      </c>
      <c r="N391" s="4">
        <v>0.120114</v>
      </c>
      <c r="O391" s="4">
        <v>7.0377000000000009E-2</v>
      </c>
      <c r="P391" s="4">
        <v>8.0557000000000004E-2</v>
      </c>
      <c r="Q391" s="4">
        <v>9.549100000000002E-2</v>
      </c>
      <c r="R391" s="37">
        <f ca="1">AVERAGE(OFFSET(E391,,,,List!$D$2))</f>
        <v>9.9398300000000009E-2</v>
      </c>
      <c r="S391">
        <f t="shared" ca="1" si="74"/>
        <v>1</v>
      </c>
      <c r="V391" s="43"/>
      <c r="W391" s="43"/>
      <c r="X391" s="43"/>
      <c r="Y391" s="43"/>
      <c r="Z391" s="43"/>
      <c r="AA391" s="43"/>
      <c r="AB391" s="43"/>
      <c r="AC391" s="43"/>
      <c r="AD391" s="43"/>
      <c r="AE391" s="43"/>
      <c r="AF391" s="43"/>
      <c r="AG391" s="43"/>
      <c r="AH391" s="43"/>
      <c r="AI391" s="43"/>
    </row>
    <row r="392" spans="1:35" x14ac:dyDescent="0.25">
      <c r="A392" t="s">
        <v>145</v>
      </c>
      <c r="B392" t="s">
        <v>141</v>
      </c>
      <c r="C392" t="s">
        <v>103</v>
      </c>
      <c r="D392" t="s">
        <v>117</v>
      </c>
      <c r="E392" s="4">
        <v>5.0506000000000002E-2</v>
      </c>
      <c r="F392" s="4">
        <v>-0.11949399999999999</v>
      </c>
      <c r="G392" s="4">
        <v>8.0398999999999998E-2</v>
      </c>
      <c r="H392" s="4">
        <v>0.10019600000000001</v>
      </c>
      <c r="I392" s="4">
        <v>0.12045499999999999</v>
      </c>
      <c r="J392" s="4">
        <v>0.14028900000000002</v>
      </c>
      <c r="K392" s="4">
        <v>0.10013900000000001</v>
      </c>
      <c r="L392" s="4">
        <v>0.15052299999999999</v>
      </c>
      <c r="M392" s="4">
        <v>-0.119646</v>
      </c>
      <c r="N392" s="4">
        <v>0.13031999999999999</v>
      </c>
      <c r="O392" s="4">
        <v>-0.11984</v>
      </c>
      <c r="P392" s="4">
        <v>7.0359000000000005E-2</v>
      </c>
      <c r="Q392" s="4">
        <v>4.8583333333333339E-2</v>
      </c>
      <c r="R392" s="37">
        <f ca="1">AVERAGE(OFFSET(E392,,,,List!$D$2))</f>
        <v>6.3368699999999986E-2</v>
      </c>
      <c r="S392">
        <f t="shared" ca="1" si="74"/>
        <v>5</v>
      </c>
      <c r="V392" s="43"/>
      <c r="W392" s="43"/>
      <c r="X392" s="43"/>
      <c r="Y392" s="43"/>
      <c r="Z392" s="43"/>
      <c r="AA392" s="43"/>
      <c r="AB392" s="43"/>
      <c r="AC392" s="43"/>
      <c r="AD392" s="43"/>
      <c r="AE392" s="43"/>
      <c r="AF392" s="43"/>
      <c r="AG392" s="43"/>
      <c r="AH392" s="43"/>
      <c r="AI392" s="43"/>
    </row>
    <row r="393" spans="1:35" x14ac:dyDescent="0.25">
      <c r="F393" s="4"/>
      <c r="G393" s="4"/>
      <c r="H393" s="4"/>
      <c r="I393" s="4"/>
      <c r="J393" s="4"/>
      <c r="K393" s="4"/>
      <c r="L393" s="4"/>
      <c r="M393" s="4"/>
      <c r="N393" s="4"/>
      <c r="O393" s="4"/>
      <c r="P393" s="4"/>
      <c r="Q393" s="4"/>
      <c r="R393" s="4"/>
      <c r="S393" s="4"/>
      <c r="V393" s="43"/>
      <c r="W393" s="43"/>
      <c r="X393" s="43"/>
      <c r="Y393" s="43"/>
      <c r="Z393" s="43"/>
      <c r="AA393" s="43"/>
      <c r="AB393" s="43"/>
      <c r="AC393" s="43"/>
      <c r="AD393" s="43"/>
      <c r="AE393" s="43"/>
      <c r="AF393" s="43"/>
    </row>
    <row r="394" spans="1:35" x14ac:dyDescent="0.25">
      <c r="A394" t="s">
        <v>145</v>
      </c>
      <c r="B394" t="s">
        <v>141</v>
      </c>
      <c r="C394" t="s">
        <v>78</v>
      </c>
      <c r="D394" t="s">
        <v>105</v>
      </c>
      <c r="E394" s="4">
        <v>7.0867000000000013E-2</v>
      </c>
      <c r="F394" s="4">
        <v>3.0759999999999999E-2</v>
      </c>
      <c r="G394" s="4">
        <v>2.0732E-2</v>
      </c>
      <c r="H394" s="4">
        <v>0.10058600000000001</v>
      </c>
      <c r="I394" s="4">
        <v>5.0639000000000003E-2</v>
      </c>
      <c r="J394" s="4">
        <v>0.15073699999999998</v>
      </c>
      <c r="K394" s="4">
        <v>2.0919E-2</v>
      </c>
      <c r="L394" s="4">
        <v>-9.9260000000000001E-2</v>
      </c>
      <c r="M394" s="4">
        <v>9.0528999999999998E-2</v>
      </c>
      <c r="N394" s="4">
        <v>-7.9101000000000005E-2</v>
      </c>
      <c r="O394" s="4">
        <v>7.0687E-2</v>
      </c>
      <c r="P394" s="4">
        <v>0.110558</v>
      </c>
      <c r="Q394" s="4">
        <v>7.0000000000000007E-2</v>
      </c>
      <c r="R394" s="37">
        <f ca="1">AVERAGE(OFFSET(E394,,,,List!$D$2))</f>
        <v>3.5740799999999996E-2</v>
      </c>
      <c r="S394">
        <f ca="1">RANK(R394,$R$394:$R$403)</f>
        <v>2</v>
      </c>
      <c r="V394" s="43"/>
      <c r="W394" s="43"/>
      <c r="X394" s="43"/>
      <c r="Y394" s="43"/>
      <c r="Z394" s="43"/>
      <c r="AA394" s="43"/>
      <c r="AB394" s="43"/>
      <c r="AC394" s="43"/>
      <c r="AD394" s="43"/>
      <c r="AE394" s="43"/>
      <c r="AF394" s="43"/>
    </row>
    <row r="395" spans="1:35" x14ac:dyDescent="0.25">
      <c r="A395" t="s">
        <v>145</v>
      </c>
      <c r="B395" t="s">
        <v>141</v>
      </c>
      <c r="C395" t="s">
        <v>78</v>
      </c>
      <c r="D395" t="s">
        <v>86</v>
      </c>
      <c r="E395" s="4">
        <v>-4.9337000000000006E-2</v>
      </c>
      <c r="F395" s="4">
        <v>9.2000000000000003E-4</v>
      </c>
      <c r="G395" s="4">
        <v>4.0562000000000001E-2</v>
      </c>
      <c r="H395" s="4">
        <v>-1.9155000000000002E-2</v>
      </c>
      <c r="I395" s="4">
        <v>-2.9456E-2</v>
      </c>
      <c r="J395" s="4">
        <v>-9.4190000000000003E-3</v>
      </c>
      <c r="K395" s="4">
        <v>-6.9467000000000001E-2</v>
      </c>
      <c r="L395" s="4">
        <v>9.0910999999999992E-2</v>
      </c>
      <c r="M395" s="4">
        <v>8.2899999999999998E-4</v>
      </c>
      <c r="N395" s="4">
        <v>-3.9067999999999999E-2</v>
      </c>
      <c r="O395" s="4">
        <v>-4.9057000000000003E-2</v>
      </c>
      <c r="P395" s="4">
        <v>5.0569000000000003E-2</v>
      </c>
      <c r="Q395" s="4">
        <v>-7.0000000000000007E-2</v>
      </c>
      <c r="R395" s="37">
        <f ca="1">AVERAGE(OFFSET(E395,,,,List!$D$2))</f>
        <v>-8.2680000000000028E-3</v>
      </c>
      <c r="S395">
        <f t="shared" ref="S395:S403" ca="1" si="75">RANK(R395,$R$394:$R$403)</f>
        <v>9</v>
      </c>
      <c r="V395" s="43"/>
      <c r="W395" s="43"/>
      <c r="X395" s="43"/>
      <c r="Y395" s="43"/>
      <c r="Z395" s="43"/>
      <c r="AA395" s="43"/>
      <c r="AB395" s="43"/>
      <c r="AC395" s="43"/>
      <c r="AD395" s="43"/>
      <c r="AE395" s="43"/>
      <c r="AF395" s="43"/>
    </row>
    <row r="396" spans="1:35" x14ac:dyDescent="0.25">
      <c r="A396" t="s">
        <v>145</v>
      </c>
      <c r="B396" t="s">
        <v>141</v>
      </c>
      <c r="C396" t="s">
        <v>78</v>
      </c>
      <c r="D396" t="s">
        <v>87</v>
      </c>
      <c r="E396" s="4">
        <v>0.150668</v>
      </c>
      <c r="F396" s="4">
        <v>-9.9097000000000005E-2</v>
      </c>
      <c r="G396" s="4">
        <v>-9.9024000000000001E-2</v>
      </c>
      <c r="H396" s="4">
        <v>1.0836E-2</v>
      </c>
      <c r="I396" s="4">
        <v>0.15092800000000001</v>
      </c>
      <c r="J396" s="4">
        <v>9.0990000000000001E-2</v>
      </c>
      <c r="K396" s="4">
        <v>4.0904000000000003E-2</v>
      </c>
      <c r="L396" s="4">
        <v>2.0900999999999999E-2</v>
      </c>
      <c r="M396" s="4">
        <v>-4.938E-2</v>
      </c>
      <c r="N396" s="4">
        <v>-8.911899999999999E-2</v>
      </c>
      <c r="O396" s="4">
        <v>-7.9168000000000002E-2</v>
      </c>
      <c r="P396" s="4">
        <v>7.0885000000000004E-2</v>
      </c>
      <c r="Q396" s="4">
        <v>-0.06</v>
      </c>
      <c r="R396" s="37">
        <f ca="1">AVERAGE(OFFSET(E396,,,,List!$D$2))</f>
        <v>1.2860700000000003E-2</v>
      </c>
      <c r="S396">
        <f t="shared" ca="1" si="75"/>
        <v>7</v>
      </c>
      <c r="V396" s="43"/>
      <c r="W396" s="43"/>
      <c r="X396" s="43"/>
      <c r="Y396" s="43"/>
      <c r="Z396" s="43"/>
      <c r="AA396" s="43"/>
      <c r="AB396" s="43"/>
      <c r="AC396" s="43"/>
      <c r="AD396" s="43"/>
      <c r="AE396" s="43"/>
      <c r="AF396" s="43"/>
    </row>
    <row r="397" spans="1:35" x14ac:dyDescent="0.25">
      <c r="A397" t="s">
        <v>145</v>
      </c>
      <c r="B397" t="s">
        <v>141</v>
      </c>
      <c r="C397" t="s">
        <v>78</v>
      </c>
      <c r="D397" t="s">
        <v>111</v>
      </c>
      <c r="E397" s="4">
        <v>-4.9439000000000004E-2</v>
      </c>
      <c r="F397" s="4">
        <v>9.0881999999999991E-2</v>
      </c>
      <c r="G397" s="4">
        <v>-6.9068000000000004E-2</v>
      </c>
      <c r="H397" s="4">
        <v>7.0667000000000008E-2</v>
      </c>
      <c r="I397" s="4">
        <v>1.0535000000000001E-2</v>
      </c>
      <c r="J397" s="4">
        <v>-8.9208999999999997E-2</v>
      </c>
      <c r="K397" s="4">
        <v>5.0731999999999999E-2</v>
      </c>
      <c r="L397" s="4">
        <v>0.15056</v>
      </c>
      <c r="M397" s="4">
        <v>-9.0489999999999998E-3</v>
      </c>
      <c r="N397" s="4">
        <v>-8.9278999999999997E-2</v>
      </c>
      <c r="O397" s="4">
        <v>6.0935999999999997E-2</v>
      </c>
      <c r="P397" s="4">
        <v>9.0873999999999996E-2</v>
      </c>
      <c r="Q397" s="4">
        <v>0.03</v>
      </c>
      <c r="R397" s="37">
        <f ca="1">AVERAGE(OFFSET(E397,,,,List!$D$2))</f>
        <v>6.7331999999999999E-3</v>
      </c>
      <c r="S397">
        <f t="shared" ca="1" si="75"/>
        <v>8</v>
      </c>
      <c r="V397" s="43"/>
      <c r="W397" s="43"/>
      <c r="X397" s="43"/>
      <c r="Y397" s="43"/>
      <c r="Z397" s="43"/>
      <c r="AA397" s="43"/>
      <c r="AB397" s="43"/>
      <c r="AC397" s="43"/>
      <c r="AD397" s="43"/>
      <c r="AE397" s="43"/>
      <c r="AF397" s="43"/>
    </row>
    <row r="398" spans="1:35" x14ac:dyDescent="0.25">
      <c r="A398" t="s">
        <v>145</v>
      </c>
      <c r="B398" t="s">
        <v>141</v>
      </c>
      <c r="C398" t="s">
        <v>78</v>
      </c>
      <c r="D398" t="s">
        <v>108</v>
      </c>
      <c r="E398" s="4">
        <v>-9.4300000000000009E-3</v>
      </c>
      <c r="F398" s="4">
        <v>-1.9425999999999999E-2</v>
      </c>
      <c r="G398" s="4">
        <v>2.0792000000000001E-2</v>
      </c>
      <c r="H398" s="4">
        <v>8.0695000000000003E-2</v>
      </c>
      <c r="I398" s="4">
        <v>-9.9398E-2</v>
      </c>
      <c r="J398" s="4">
        <v>0.110773</v>
      </c>
      <c r="K398" s="4">
        <v>-2.9019E-2</v>
      </c>
      <c r="L398" s="4">
        <v>-8.9214000000000002E-2</v>
      </c>
      <c r="M398" s="4">
        <v>0.12091199999999999</v>
      </c>
      <c r="N398" s="4">
        <v>0.10088800000000001</v>
      </c>
      <c r="O398" s="4">
        <v>-6.9454000000000002E-2</v>
      </c>
      <c r="P398" s="4">
        <v>1.0737E-2</v>
      </c>
      <c r="Q398" s="4">
        <v>0.01</v>
      </c>
      <c r="R398" s="37">
        <f ca="1">AVERAGE(OFFSET(E398,,,,List!$D$2))</f>
        <v>1.8757299999999998E-2</v>
      </c>
      <c r="S398">
        <f t="shared" ca="1" si="75"/>
        <v>6</v>
      </c>
      <c r="V398" s="43"/>
      <c r="W398" s="43"/>
      <c r="X398" s="43"/>
      <c r="Y398" s="43"/>
      <c r="Z398" s="43"/>
      <c r="AA398" s="43"/>
      <c r="AB398" s="43"/>
      <c r="AC398" s="43"/>
      <c r="AD398" s="43"/>
      <c r="AE398" s="43"/>
      <c r="AF398" s="43"/>
    </row>
    <row r="399" spans="1:35" x14ac:dyDescent="0.25">
      <c r="A399" t="s">
        <v>145</v>
      </c>
      <c r="B399" t="s">
        <v>141</v>
      </c>
      <c r="C399" t="s">
        <v>78</v>
      </c>
      <c r="D399" t="s">
        <v>109</v>
      </c>
      <c r="E399" s="4">
        <v>0.15077599999999999</v>
      </c>
      <c r="F399" s="4">
        <v>-7.9194000000000001E-2</v>
      </c>
      <c r="G399" s="4">
        <v>5.0507000000000003E-2</v>
      </c>
      <c r="H399" s="4">
        <v>4.0853E-2</v>
      </c>
      <c r="I399" s="4">
        <v>4.0586999999999998E-2</v>
      </c>
      <c r="J399" s="4">
        <v>-6.9223000000000007E-2</v>
      </c>
      <c r="K399" s="4">
        <v>0.10052700000000001</v>
      </c>
      <c r="L399" s="4">
        <v>2.0928000000000002E-2</v>
      </c>
      <c r="M399" s="4">
        <v>0.110939</v>
      </c>
      <c r="N399" s="4">
        <v>-9.0650000000000001E-3</v>
      </c>
      <c r="O399" s="4">
        <v>-9.9040000000000003E-2</v>
      </c>
      <c r="P399" s="4">
        <v>0.140685</v>
      </c>
      <c r="Q399" s="4">
        <v>0</v>
      </c>
      <c r="R399" s="37">
        <f ca="1">AVERAGE(OFFSET(E399,,,,List!$D$2))</f>
        <v>3.5763500000000004E-2</v>
      </c>
      <c r="S399">
        <f t="shared" ca="1" si="75"/>
        <v>1</v>
      </c>
      <c r="V399" s="43"/>
      <c r="W399" s="43"/>
      <c r="X399" s="43"/>
      <c r="Y399" s="43"/>
      <c r="Z399" s="43"/>
      <c r="AA399" s="43"/>
      <c r="AB399" s="43"/>
      <c r="AC399" s="43"/>
      <c r="AD399" s="43"/>
      <c r="AE399" s="43"/>
      <c r="AF399" s="43"/>
    </row>
    <row r="400" spans="1:35" x14ac:dyDescent="0.25">
      <c r="A400" t="s">
        <v>145</v>
      </c>
      <c r="B400" t="s">
        <v>141</v>
      </c>
      <c r="C400" t="s">
        <v>78</v>
      </c>
      <c r="D400" t="s">
        <v>112</v>
      </c>
      <c r="E400" s="4">
        <v>-7.9193E-2</v>
      </c>
      <c r="F400" s="4">
        <v>-6.9431000000000007E-2</v>
      </c>
      <c r="G400" s="4">
        <v>-6.9262000000000004E-2</v>
      </c>
      <c r="H400" s="4">
        <v>3.0602999999999998E-2</v>
      </c>
      <c r="I400" s="4">
        <v>3.0542999999999997E-2</v>
      </c>
      <c r="J400" s="4">
        <v>3.0499999999999999E-2</v>
      </c>
      <c r="K400" s="4">
        <v>-1.9481000000000002E-2</v>
      </c>
      <c r="L400" s="4">
        <v>-2.9283E-2</v>
      </c>
      <c r="M400" s="4">
        <v>3.0959999999999998E-2</v>
      </c>
      <c r="N400" s="4">
        <v>-1.9155000000000002E-2</v>
      </c>
      <c r="O400" s="4">
        <v>0.13051599999999999</v>
      </c>
      <c r="P400" s="4">
        <v>-9.0130000000000002E-3</v>
      </c>
      <c r="Q400" s="4">
        <v>0.03</v>
      </c>
      <c r="R400" s="37">
        <f ca="1">AVERAGE(OFFSET(E400,,,,List!$D$2))</f>
        <v>-1.6319900000000005E-2</v>
      </c>
      <c r="S400">
        <f t="shared" ca="1" si="75"/>
        <v>10</v>
      </c>
      <c r="V400" s="43"/>
      <c r="W400" s="43"/>
      <c r="X400" s="43"/>
      <c r="Y400" s="43"/>
      <c r="Z400" s="43"/>
      <c r="AA400" s="43"/>
      <c r="AB400" s="43"/>
      <c r="AC400" s="43"/>
      <c r="AD400" s="43"/>
      <c r="AE400" s="43"/>
      <c r="AF400" s="43"/>
    </row>
    <row r="401" spans="1:32" x14ac:dyDescent="0.25">
      <c r="A401" t="s">
        <v>145</v>
      </c>
      <c r="B401" t="s">
        <v>141</v>
      </c>
      <c r="C401" t="s">
        <v>78</v>
      </c>
      <c r="D401" t="s">
        <v>106</v>
      </c>
      <c r="E401" s="4">
        <v>0.13097800000000001</v>
      </c>
      <c r="F401" s="4">
        <v>3.0806999999999998E-2</v>
      </c>
      <c r="G401" s="4">
        <v>7.0658000000000012E-2</v>
      </c>
      <c r="H401" s="4">
        <v>8.0553E-2</v>
      </c>
      <c r="I401" s="4">
        <v>-3.9171999999999998E-2</v>
      </c>
      <c r="J401" s="4">
        <v>0.14088000000000001</v>
      </c>
      <c r="K401" s="4">
        <v>-5.9353999999999997E-2</v>
      </c>
      <c r="L401" s="4">
        <v>-6.9363000000000008E-2</v>
      </c>
      <c r="M401" s="4">
        <v>-9.9442000000000003E-2</v>
      </c>
      <c r="N401" s="4">
        <v>6.0600999999999995E-2</v>
      </c>
      <c r="O401" s="4">
        <v>-1.9117000000000002E-2</v>
      </c>
      <c r="P401" s="4">
        <v>-2.9083999999999999E-2</v>
      </c>
      <c r="Q401" s="4">
        <v>-0.02</v>
      </c>
      <c r="R401" s="37">
        <f ca="1">AVERAGE(OFFSET(E401,,,,List!$D$2))</f>
        <v>2.4714599999999996E-2</v>
      </c>
      <c r="S401">
        <f t="shared" ca="1" si="75"/>
        <v>5</v>
      </c>
      <c r="V401" s="43"/>
      <c r="W401" s="43"/>
      <c r="X401" s="43"/>
      <c r="Y401" s="43"/>
      <c r="Z401" s="43"/>
      <c r="AA401" s="43"/>
      <c r="AB401" s="43"/>
      <c r="AC401" s="43"/>
      <c r="AD401" s="43"/>
      <c r="AE401" s="43"/>
      <c r="AF401" s="43"/>
    </row>
    <row r="402" spans="1:32" x14ac:dyDescent="0.25">
      <c r="A402" t="s">
        <v>145</v>
      </c>
      <c r="B402" t="s">
        <v>141</v>
      </c>
      <c r="C402" t="s">
        <v>78</v>
      </c>
      <c r="D402" t="s">
        <v>110</v>
      </c>
      <c r="E402" s="4">
        <v>0.15091499999999999</v>
      </c>
      <c r="F402" s="4">
        <v>0.15095</v>
      </c>
      <c r="G402" s="4">
        <v>-9.3489999999999997E-3</v>
      </c>
      <c r="H402" s="4">
        <v>3.0554999999999999E-2</v>
      </c>
      <c r="I402" s="4">
        <v>-9.9461000000000008E-2</v>
      </c>
      <c r="J402" s="4">
        <v>-4.9315000000000005E-2</v>
      </c>
      <c r="K402" s="4">
        <v>-4.9155000000000004E-2</v>
      </c>
      <c r="L402" s="4">
        <v>9.0707999999999997E-2</v>
      </c>
      <c r="M402" s="4">
        <v>8.0985000000000001E-2</v>
      </c>
      <c r="N402" s="4">
        <v>5.0791000000000003E-2</v>
      </c>
      <c r="O402" s="4">
        <v>0.110607</v>
      </c>
      <c r="P402" s="4">
        <v>7.0825000000000013E-2</v>
      </c>
      <c r="Q402" s="4">
        <v>7.0000000000000007E-2</v>
      </c>
      <c r="R402" s="37">
        <f ca="1">AVERAGE(OFFSET(E402,,,,List!$D$2))</f>
        <v>3.4762400000000006E-2</v>
      </c>
      <c r="S402">
        <f t="shared" ca="1" si="75"/>
        <v>3</v>
      </c>
      <c r="V402" s="43"/>
      <c r="W402" s="43"/>
      <c r="X402" s="43"/>
      <c r="Y402" s="43"/>
      <c r="Z402" s="43"/>
      <c r="AA402" s="43"/>
      <c r="AB402" s="43"/>
      <c r="AC402" s="43"/>
      <c r="AD402" s="43"/>
      <c r="AE402" s="43"/>
      <c r="AF402" s="43"/>
    </row>
    <row r="403" spans="1:32" x14ac:dyDescent="0.25">
      <c r="A403" t="s">
        <v>145</v>
      </c>
      <c r="B403" t="s">
        <v>141</v>
      </c>
      <c r="C403" t="s">
        <v>78</v>
      </c>
      <c r="D403" t="s">
        <v>107</v>
      </c>
      <c r="E403" s="4">
        <v>-2.9315999999999998E-2</v>
      </c>
      <c r="F403" s="4">
        <v>9.0813999999999992E-2</v>
      </c>
      <c r="G403" s="4">
        <v>9.0942999999999996E-2</v>
      </c>
      <c r="H403" s="4">
        <v>2.0889999999999999E-2</v>
      </c>
      <c r="I403" s="4">
        <v>4.0756000000000001E-2</v>
      </c>
      <c r="J403" s="4">
        <v>-6.935100000000001E-2</v>
      </c>
      <c r="K403" s="4">
        <v>7.0555000000000007E-2</v>
      </c>
      <c r="L403" s="4">
        <v>2.0693E-2</v>
      </c>
      <c r="M403" s="4">
        <v>-9.9472000000000005E-2</v>
      </c>
      <c r="N403" s="4">
        <v>0.130857</v>
      </c>
      <c r="O403" s="4">
        <v>8.0966999999999997E-2</v>
      </c>
      <c r="P403" s="4">
        <v>4.0936E-2</v>
      </c>
      <c r="Q403" s="4">
        <v>-0.05</v>
      </c>
      <c r="R403" s="37">
        <f ca="1">AVERAGE(OFFSET(E403,,,,List!$D$2))</f>
        <v>2.6736899999999997E-2</v>
      </c>
      <c r="S403">
        <f t="shared" ca="1" si="75"/>
        <v>4</v>
      </c>
      <c r="V403" s="43"/>
      <c r="W403" s="43"/>
      <c r="X403" s="43"/>
      <c r="Y403" s="43"/>
      <c r="Z403" s="43"/>
      <c r="AA403" s="43"/>
      <c r="AB403" s="43"/>
      <c r="AC403" s="43"/>
      <c r="AD403" s="43"/>
      <c r="AE403" s="43"/>
      <c r="AF403" s="43"/>
    </row>
    <row r="404" spans="1:32" x14ac:dyDescent="0.25">
      <c r="S404" s="4"/>
      <c r="V404" s="43"/>
      <c r="W404" s="43"/>
      <c r="X404" s="43"/>
      <c r="Y404" s="43"/>
      <c r="Z404" s="43"/>
      <c r="AA404" s="43"/>
      <c r="AB404" s="43"/>
      <c r="AC404" s="43"/>
      <c r="AD404" s="43"/>
      <c r="AE404" s="43"/>
      <c r="AF404" s="43"/>
    </row>
    <row r="405" spans="1:32" x14ac:dyDescent="0.25">
      <c r="A405" t="s">
        <v>145</v>
      </c>
      <c r="B405" t="s">
        <v>141</v>
      </c>
      <c r="C405" t="str">
        <f>List!$M$4</f>
        <v>Asia Pac</v>
      </c>
      <c r="D405" t="s">
        <v>83</v>
      </c>
      <c r="E405" s="4">
        <v>-9.9210000000000007E-2</v>
      </c>
      <c r="F405" s="4">
        <v>-9.4370000000000009E-3</v>
      </c>
      <c r="G405" s="4">
        <v>-9.4420000000000007E-3</v>
      </c>
      <c r="H405" s="4">
        <v>1.0629E-2</v>
      </c>
      <c r="I405" s="4">
        <v>-9.0380000000000009E-3</v>
      </c>
      <c r="J405" s="4">
        <v>0.13087200000000002</v>
      </c>
      <c r="K405" s="4">
        <v>4.0870000000000004E-2</v>
      </c>
      <c r="L405" s="4">
        <v>-9.1400000000000006E-3</v>
      </c>
      <c r="M405" s="4">
        <v>-2.9316999999999999E-2</v>
      </c>
      <c r="N405" s="4">
        <v>7.0584000000000008E-2</v>
      </c>
      <c r="O405" s="4">
        <v>-9.1249999999999994E-3</v>
      </c>
      <c r="P405" s="4">
        <v>0.110887</v>
      </c>
      <c r="Q405" s="4">
        <v>0.01</v>
      </c>
      <c r="R405" s="37">
        <f ca="1">AVERAGE(OFFSET(E405,,,,List!$D$2))</f>
        <v>8.7371000000000011E-3</v>
      </c>
      <c r="S405">
        <f ca="1">RANK(R405,$R$405:$R$414)</f>
        <v>9</v>
      </c>
      <c r="V405" s="43"/>
      <c r="W405" s="43"/>
      <c r="X405" s="43"/>
      <c r="Y405" s="43"/>
      <c r="Z405" s="43"/>
      <c r="AA405" s="43"/>
      <c r="AB405" s="43"/>
      <c r="AC405" s="43"/>
      <c r="AD405" s="43"/>
      <c r="AE405" s="43"/>
      <c r="AF405" s="43"/>
    </row>
    <row r="406" spans="1:32" x14ac:dyDescent="0.25">
      <c r="A406" t="s">
        <v>145</v>
      </c>
      <c r="B406" t="s">
        <v>141</v>
      </c>
      <c r="C406" t="str">
        <f>List!$M$4</f>
        <v>Asia Pac</v>
      </c>
      <c r="D406" t="s">
        <v>124</v>
      </c>
      <c r="E406" s="4">
        <v>0.140959</v>
      </c>
      <c r="F406" s="4">
        <v>6.0704000000000001E-2</v>
      </c>
      <c r="G406" s="4">
        <v>-6.9191000000000003E-2</v>
      </c>
      <c r="H406" s="4">
        <v>5.0983000000000001E-2</v>
      </c>
      <c r="I406" s="4">
        <v>9.0944999999999998E-2</v>
      </c>
      <c r="J406" s="4">
        <v>0.13064600000000001</v>
      </c>
      <c r="K406" s="4">
        <v>0.12081799999999999</v>
      </c>
      <c r="L406" s="4">
        <v>-6.9311000000000011E-2</v>
      </c>
      <c r="M406" s="4">
        <v>0.12055299999999999</v>
      </c>
      <c r="N406" s="4">
        <v>-1.9316E-2</v>
      </c>
      <c r="O406" s="4">
        <v>9.0769000000000002E-2</v>
      </c>
      <c r="P406" s="4">
        <v>8.0966999999999997E-2</v>
      </c>
      <c r="Q406" s="4">
        <v>-0.05</v>
      </c>
      <c r="R406" s="37">
        <f ca="1">AVERAGE(OFFSET(E406,,,,List!$D$2))</f>
        <v>5.5779000000000002E-2</v>
      </c>
      <c r="S406">
        <f t="shared" ref="S406:S414" ca="1" si="76">RANK(R406,$R$405:$R$414)</f>
        <v>1</v>
      </c>
      <c r="V406" s="43"/>
      <c r="W406" s="43"/>
      <c r="X406" s="43"/>
      <c r="Y406" s="43"/>
      <c r="Z406" s="43"/>
      <c r="AA406" s="43"/>
      <c r="AB406" s="43"/>
      <c r="AC406" s="43"/>
      <c r="AD406" s="43"/>
      <c r="AE406" s="43"/>
      <c r="AF406" s="43"/>
    </row>
    <row r="407" spans="1:32" x14ac:dyDescent="0.25">
      <c r="A407" t="s">
        <v>145</v>
      </c>
      <c r="B407" t="s">
        <v>141</v>
      </c>
      <c r="C407" t="str">
        <f>List!$M$4</f>
        <v>Asia Pac</v>
      </c>
      <c r="D407" t="s">
        <v>126</v>
      </c>
      <c r="E407" s="4">
        <v>7.0984000000000005E-2</v>
      </c>
      <c r="F407" s="4">
        <v>-8.931E-2</v>
      </c>
      <c r="G407" s="4">
        <v>3.0973000000000001E-2</v>
      </c>
      <c r="H407" s="4">
        <v>0.15051300000000001</v>
      </c>
      <c r="I407" s="4">
        <v>8.0530000000000004E-2</v>
      </c>
      <c r="J407" s="4">
        <v>-5.9020999999999997E-2</v>
      </c>
      <c r="K407" s="4">
        <v>-7.9209000000000002E-2</v>
      </c>
      <c r="L407" s="4">
        <v>-9.4300000000000009E-3</v>
      </c>
      <c r="M407" s="4">
        <v>3.0858999999999998E-2</v>
      </c>
      <c r="N407" s="4">
        <v>6.0812999999999999E-2</v>
      </c>
      <c r="O407" s="4">
        <v>-2.9281999999999999E-2</v>
      </c>
      <c r="P407" s="4">
        <v>4.0622999999999999E-2</v>
      </c>
      <c r="Q407" s="4">
        <v>0.01</v>
      </c>
      <c r="R407" s="37">
        <f ca="1">AVERAGE(OFFSET(E407,,,,List!$D$2))</f>
        <v>1.8770200000000004E-2</v>
      </c>
      <c r="S407">
        <f t="shared" ca="1" si="76"/>
        <v>6</v>
      </c>
      <c r="V407" s="43"/>
      <c r="W407" s="43"/>
      <c r="X407" s="43"/>
      <c r="Y407" s="43"/>
      <c r="Z407" s="43"/>
      <c r="AA407" s="43"/>
      <c r="AB407" s="43"/>
      <c r="AC407" s="43"/>
      <c r="AD407" s="43"/>
      <c r="AE407" s="43"/>
      <c r="AF407" s="43"/>
    </row>
    <row r="408" spans="1:32" x14ac:dyDescent="0.25">
      <c r="A408" t="s">
        <v>145</v>
      </c>
      <c r="B408" t="s">
        <v>141</v>
      </c>
      <c r="C408" t="str">
        <f>List!$M$4</f>
        <v>Asia Pac</v>
      </c>
      <c r="D408" t="s">
        <v>84</v>
      </c>
      <c r="E408" s="4">
        <v>3.0845999999999998E-2</v>
      </c>
      <c r="F408" s="4">
        <v>6.0998999999999998E-2</v>
      </c>
      <c r="G408" s="4">
        <v>-4.9324E-2</v>
      </c>
      <c r="H408" s="4">
        <v>5.0904000000000005E-2</v>
      </c>
      <c r="I408" s="4">
        <v>-1.9271E-2</v>
      </c>
      <c r="J408" s="4">
        <v>-4.9286000000000003E-2</v>
      </c>
      <c r="K408" s="4">
        <v>-7.9211000000000004E-2</v>
      </c>
      <c r="L408" s="4">
        <v>0.120666</v>
      </c>
      <c r="M408" s="4">
        <v>-6.9119E-2</v>
      </c>
      <c r="N408" s="4">
        <v>0.110723</v>
      </c>
      <c r="O408" s="4">
        <v>5.0703000000000005E-2</v>
      </c>
      <c r="P408" s="4">
        <v>8.0750000000000002E-2</v>
      </c>
      <c r="Q408" s="4">
        <v>0.09</v>
      </c>
      <c r="R408" s="37">
        <f ca="1">AVERAGE(OFFSET(E408,,,,List!$D$2))</f>
        <v>1.0792699999999999E-2</v>
      </c>
      <c r="S408">
        <f t="shared" ca="1" si="76"/>
        <v>8</v>
      </c>
      <c r="V408" s="43"/>
      <c r="W408" s="43"/>
      <c r="X408" s="43"/>
      <c r="Y408" s="43"/>
      <c r="Z408" s="43"/>
      <c r="AA408" s="43"/>
      <c r="AB408" s="43"/>
      <c r="AC408" s="43"/>
      <c r="AD408" s="43"/>
      <c r="AE408" s="43"/>
      <c r="AF408" s="43"/>
    </row>
    <row r="409" spans="1:32" x14ac:dyDescent="0.25">
      <c r="A409" t="s">
        <v>145</v>
      </c>
      <c r="B409" t="s">
        <v>141</v>
      </c>
      <c r="C409" t="str">
        <f>List!$M$4</f>
        <v>Asia Pac</v>
      </c>
      <c r="D409" t="s">
        <v>122</v>
      </c>
      <c r="E409" s="4">
        <v>-4.9465000000000002E-2</v>
      </c>
      <c r="F409" s="4">
        <v>-3.9129000000000004E-2</v>
      </c>
      <c r="G409" s="4">
        <v>-7.9241000000000006E-2</v>
      </c>
      <c r="H409" s="4">
        <v>0.13095700000000002</v>
      </c>
      <c r="I409" s="4">
        <v>4.0849000000000003E-2</v>
      </c>
      <c r="J409" s="4">
        <v>0.150642</v>
      </c>
      <c r="K409" s="4">
        <v>-5.9337000000000001E-2</v>
      </c>
      <c r="L409" s="4">
        <v>8.9999999999999998E-4</v>
      </c>
      <c r="M409" s="4">
        <v>-6.9485000000000005E-2</v>
      </c>
      <c r="N409" s="4">
        <v>-9.130000000000001E-3</v>
      </c>
      <c r="O409" s="4">
        <v>4.0599000000000003E-2</v>
      </c>
      <c r="P409" s="4">
        <v>1.0973E-2</v>
      </c>
      <c r="Q409" s="4">
        <v>0.03</v>
      </c>
      <c r="R409" s="37">
        <f ca="1">AVERAGE(OFFSET(E409,,,,List!$D$2))</f>
        <v>1.7560999999999994E-3</v>
      </c>
      <c r="S409">
        <f t="shared" ca="1" si="76"/>
        <v>10</v>
      </c>
      <c r="V409" s="43"/>
      <c r="W409" s="43"/>
      <c r="X409" s="43"/>
      <c r="Y409" s="43"/>
      <c r="Z409" s="43"/>
      <c r="AA409" s="43"/>
      <c r="AB409" s="43"/>
      <c r="AC409" s="43"/>
      <c r="AD409" s="43"/>
      <c r="AE409" s="43"/>
      <c r="AF409" s="43"/>
    </row>
    <row r="410" spans="1:32" x14ac:dyDescent="0.25">
      <c r="A410" t="s">
        <v>145</v>
      </c>
      <c r="B410" t="s">
        <v>141</v>
      </c>
      <c r="C410" t="str">
        <f>List!$M$4</f>
        <v>Asia Pac</v>
      </c>
      <c r="D410" t="s">
        <v>85</v>
      </c>
      <c r="E410" s="4">
        <v>-9.9333000000000005E-2</v>
      </c>
      <c r="F410" s="4">
        <v>-8.9150999999999994E-2</v>
      </c>
      <c r="G410" s="4">
        <v>8.0867000000000008E-2</v>
      </c>
      <c r="H410" s="4">
        <v>0.15076000000000001</v>
      </c>
      <c r="I410" s="4">
        <v>1.0946000000000001E-2</v>
      </c>
      <c r="J410" s="4">
        <v>-9.900500000000001E-2</v>
      </c>
      <c r="K410" s="4">
        <v>0.15054299999999998</v>
      </c>
      <c r="L410" s="4">
        <v>9.0634999999999993E-2</v>
      </c>
      <c r="M410" s="4">
        <v>-9.1979999999999996E-3</v>
      </c>
      <c r="N410" s="4">
        <v>1.0808E-2</v>
      </c>
      <c r="O410" s="4">
        <v>0.10098700000000001</v>
      </c>
      <c r="P410" s="4">
        <v>5.0932000000000005E-2</v>
      </c>
      <c r="Q410" s="4">
        <v>-0.02</v>
      </c>
      <c r="R410" s="37">
        <f ca="1">AVERAGE(OFFSET(E410,,,,List!$D$2))</f>
        <v>1.9787199999999998E-2</v>
      </c>
      <c r="S410">
        <f t="shared" ca="1" si="76"/>
        <v>5</v>
      </c>
      <c r="V410" s="43"/>
      <c r="W410" s="43"/>
      <c r="X410" s="43"/>
      <c r="Y410" s="43"/>
      <c r="Z410" s="43"/>
      <c r="AA410" s="43"/>
      <c r="AB410" s="43"/>
      <c r="AC410" s="43"/>
      <c r="AD410" s="43"/>
      <c r="AE410" s="43"/>
      <c r="AF410" s="43"/>
    </row>
    <row r="411" spans="1:32" x14ac:dyDescent="0.25">
      <c r="A411" t="s">
        <v>145</v>
      </c>
      <c r="B411" t="s">
        <v>141</v>
      </c>
      <c r="C411" t="str">
        <f>List!$M$4</f>
        <v>Asia Pac</v>
      </c>
      <c r="D411" t="s">
        <v>127</v>
      </c>
      <c r="E411" s="4">
        <v>-9.9308000000000007E-2</v>
      </c>
      <c r="F411" s="4">
        <v>0.110969</v>
      </c>
      <c r="G411" s="4">
        <v>0.11082500000000001</v>
      </c>
      <c r="H411" s="4">
        <v>0.13071099999999999</v>
      </c>
      <c r="I411" s="4">
        <v>-8.9347999999999997E-2</v>
      </c>
      <c r="J411" s="4">
        <v>-5.9281999999999994E-2</v>
      </c>
      <c r="K411" s="4">
        <v>6.0912999999999995E-2</v>
      </c>
      <c r="L411" s="4">
        <v>-2.9183000000000001E-2</v>
      </c>
      <c r="M411" s="4">
        <v>7.0550000000000002E-2</v>
      </c>
      <c r="N411" s="4">
        <v>8.0505000000000007E-2</v>
      </c>
      <c r="O411" s="4">
        <v>0.130968</v>
      </c>
      <c r="P411" s="4">
        <v>-6.9500000000000006E-2</v>
      </c>
      <c r="Q411" s="4">
        <v>0.06</v>
      </c>
      <c r="R411" s="37">
        <f ca="1">AVERAGE(OFFSET(E411,,,,List!$D$2))</f>
        <v>2.8735199999999999E-2</v>
      </c>
      <c r="S411">
        <f t="shared" ca="1" si="76"/>
        <v>4</v>
      </c>
      <c r="V411" s="43"/>
      <c r="W411" s="43"/>
      <c r="X411" s="43"/>
      <c r="Y411" s="43"/>
      <c r="Z411" s="43"/>
      <c r="AA411" s="43"/>
      <c r="AB411" s="43"/>
      <c r="AC411" s="43"/>
      <c r="AD411" s="43"/>
      <c r="AE411" s="43"/>
      <c r="AF411" s="43"/>
    </row>
    <row r="412" spans="1:32" x14ac:dyDescent="0.25">
      <c r="A412" t="s">
        <v>145</v>
      </c>
      <c r="B412" t="s">
        <v>141</v>
      </c>
      <c r="C412" t="str">
        <f>List!$M$4</f>
        <v>Asia Pac</v>
      </c>
      <c r="D412" t="s">
        <v>121</v>
      </c>
      <c r="E412" s="4">
        <v>8.0910999999999997E-2</v>
      </c>
      <c r="F412" s="4">
        <v>0.13094900000000001</v>
      </c>
      <c r="G412" s="4">
        <v>0.15065399999999998</v>
      </c>
      <c r="H412" s="4">
        <v>-6.923E-2</v>
      </c>
      <c r="I412" s="4">
        <v>6.0735999999999998E-2</v>
      </c>
      <c r="J412" s="4">
        <v>-6.923E-2</v>
      </c>
      <c r="K412" s="4">
        <v>-3.9333E-2</v>
      </c>
      <c r="L412" s="4">
        <v>-3.9199999999999999E-2</v>
      </c>
      <c r="M412" s="4">
        <v>-7.9057000000000002E-2</v>
      </c>
      <c r="N412" s="4">
        <v>1.0904E-2</v>
      </c>
      <c r="O412" s="4">
        <v>2.0664000000000002E-2</v>
      </c>
      <c r="P412" s="4">
        <v>-5.9272999999999999E-2</v>
      </c>
      <c r="Q412" s="4">
        <v>7.0000000000000007E-2</v>
      </c>
      <c r="R412" s="37">
        <f ca="1">AVERAGE(OFFSET(E412,,,,List!$D$2))</f>
        <v>1.3810399999999997E-2</v>
      </c>
      <c r="S412">
        <f t="shared" ca="1" si="76"/>
        <v>7</v>
      </c>
      <c r="V412" s="43"/>
      <c r="W412" s="43"/>
      <c r="X412" s="43"/>
      <c r="Y412" s="43"/>
      <c r="Z412" s="43"/>
      <c r="AA412" s="43"/>
      <c r="AB412" s="43"/>
      <c r="AC412" s="43"/>
      <c r="AD412" s="43"/>
      <c r="AE412" s="43"/>
      <c r="AF412" s="43"/>
    </row>
    <row r="413" spans="1:32" x14ac:dyDescent="0.25">
      <c r="A413" t="s">
        <v>145</v>
      </c>
      <c r="B413" t="s">
        <v>141</v>
      </c>
      <c r="C413" t="str">
        <f>List!$M$4</f>
        <v>Asia Pac</v>
      </c>
      <c r="D413" t="s">
        <v>123</v>
      </c>
      <c r="E413" s="4">
        <v>-7.9145000000000007E-2</v>
      </c>
      <c r="F413" s="4">
        <v>9.0748999999999996E-2</v>
      </c>
      <c r="G413" s="4">
        <v>1.0669E-2</v>
      </c>
      <c r="H413" s="4">
        <v>-9.444000000000001E-3</v>
      </c>
      <c r="I413" s="4">
        <v>5.0900000000000001E-2</v>
      </c>
      <c r="J413" s="4">
        <v>0.13075700000000001</v>
      </c>
      <c r="K413" s="4">
        <v>-8.9161999999999991E-2</v>
      </c>
      <c r="L413" s="4">
        <v>7.0527000000000006E-2</v>
      </c>
      <c r="M413" s="4">
        <v>9.0638999999999997E-2</v>
      </c>
      <c r="N413" s="4">
        <v>0.10073500000000001</v>
      </c>
      <c r="O413" s="4">
        <v>0.13051100000000002</v>
      </c>
      <c r="P413" s="4">
        <v>0.11050500000000001</v>
      </c>
      <c r="Q413" s="4">
        <v>7.0000000000000007E-2</v>
      </c>
      <c r="R413" s="37">
        <f ca="1">AVERAGE(OFFSET(E413,,,,List!$D$2))</f>
        <v>3.6722500000000005E-2</v>
      </c>
      <c r="S413">
        <f t="shared" ca="1" si="76"/>
        <v>2</v>
      </c>
      <c r="V413" s="43"/>
      <c r="W413" s="43"/>
      <c r="X413" s="43"/>
      <c r="Y413" s="43"/>
      <c r="Z413" s="43"/>
      <c r="AA413" s="43"/>
      <c r="AB413" s="43"/>
      <c r="AC413" s="43"/>
      <c r="AD413" s="43"/>
      <c r="AE413" s="43"/>
      <c r="AF413" s="43"/>
    </row>
    <row r="414" spans="1:32" x14ac:dyDescent="0.25">
      <c r="A414" t="s">
        <v>145</v>
      </c>
      <c r="B414" t="s">
        <v>141</v>
      </c>
      <c r="C414" t="str">
        <f>List!$M$4</f>
        <v>Asia Pac</v>
      </c>
      <c r="D414" t="s">
        <v>125</v>
      </c>
      <c r="E414" s="4">
        <v>6.1200000000000002E-4</v>
      </c>
      <c r="F414" s="4">
        <v>-3.9461000000000003E-2</v>
      </c>
      <c r="G414" s="4">
        <v>0.120808</v>
      </c>
      <c r="H414" s="4">
        <v>0.11082500000000001</v>
      </c>
      <c r="I414" s="4">
        <v>0.130963</v>
      </c>
      <c r="J414" s="4">
        <v>0.15057999999999999</v>
      </c>
      <c r="K414" s="4">
        <v>-1.942E-2</v>
      </c>
      <c r="L414" s="4">
        <v>-7.9005000000000006E-2</v>
      </c>
      <c r="M414" s="4">
        <v>4.0592000000000003E-2</v>
      </c>
      <c r="N414" s="4">
        <v>-5.9459999999999999E-2</v>
      </c>
      <c r="O414" s="4">
        <v>-4.9487000000000003E-2</v>
      </c>
      <c r="P414" s="4">
        <v>0.14063700000000001</v>
      </c>
      <c r="Q414" s="4">
        <v>0.13</v>
      </c>
      <c r="R414" s="37">
        <f ca="1">AVERAGE(OFFSET(E414,,,,List!$D$2))</f>
        <v>3.5703400000000003E-2</v>
      </c>
      <c r="S414">
        <f t="shared" ca="1" si="76"/>
        <v>3</v>
      </c>
      <c r="V414" s="43"/>
      <c r="W414" s="43"/>
      <c r="X414" s="43"/>
      <c r="Y414" s="43"/>
      <c r="Z414" s="43"/>
      <c r="AA414" s="43"/>
      <c r="AB414" s="43"/>
      <c r="AC414" s="43"/>
      <c r="AD414" s="43"/>
      <c r="AE414" s="43"/>
      <c r="AF414" s="43"/>
    </row>
    <row r="415" spans="1:32" x14ac:dyDescent="0.25">
      <c r="S415" s="4"/>
      <c r="V415" s="43"/>
      <c r="W415" s="43"/>
      <c r="X415" s="43"/>
      <c r="Y415" s="43"/>
      <c r="Z415" s="43"/>
      <c r="AA415" s="43"/>
      <c r="AB415" s="43"/>
      <c r="AC415" s="43"/>
      <c r="AD415" s="43"/>
      <c r="AE415" s="43"/>
      <c r="AF415" s="43"/>
    </row>
    <row r="416" spans="1:32" x14ac:dyDescent="0.25">
      <c r="A416" t="s">
        <v>145</v>
      </c>
      <c r="B416" t="s">
        <v>141</v>
      </c>
      <c r="C416" t="s">
        <v>79</v>
      </c>
      <c r="D416" t="s">
        <v>133</v>
      </c>
      <c r="E416" s="4">
        <v>0.14066900000000002</v>
      </c>
      <c r="F416" s="4">
        <v>0.14082800000000001</v>
      </c>
      <c r="G416" s="4">
        <v>0.10052900000000001</v>
      </c>
      <c r="H416" s="4">
        <v>0.13059200000000001</v>
      </c>
      <c r="I416" s="4">
        <v>0.15090000000000001</v>
      </c>
      <c r="J416" s="4">
        <v>7.0953000000000002E-2</v>
      </c>
      <c r="K416" s="4">
        <v>-9.9128000000000008E-2</v>
      </c>
      <c r="L416" s="4">
        <v>-6.9056000000000006E-2</v>
      </c>
      <c r="M416" s="4">
        <v>0.13062599999999999</v>
      </c>
      <c r="N416" s="4">
        <v>-9.9118000000000012E-2</v>
      </c>
      <c r="O416" s="4">
        <v>0.110766</v>
      </c>
      <c r="P416" s="4">
        <v>0.11052000000000001</v>
      </c>
      <c r="Q416" s="4">
        <v>-0.05</v>
      </c>
      <c r="R416" s="37">
        <f ca="1">AVERAGE(OFFSET(E416,,,,List!$D$2))</f>
        <v>5.9779500000000006E-2</v>
      </c>
      <c r="S416">
        <f ca="1">RANK(R416,$R$416:$R$425)</f>
        <v>1</v>
      </c>
      <c r="V416" s="43"/>
      <c r="W416" s="43"/>
      <c r="X416" s="43"/>
      <c r="Y416" s="43"/>
      <c r="Z416" s="43"/>
      <c r="AA416" s="43"/>
      <c r="AB416" s="43"/>
      <c r="AC416" s="43"/>
      <c r="AD416" s="43"/>
      <c r="AE416" s="43"/>
      <c r="AF416" s="43"/>
    </row>
    <row r="417" spans="1:32" x14ac:dyDescent="0.25">
      <c r="A417" t="s">
        <v>145</v>
      </c>
      <c r="B417" t="s">
        <v>141</v>
      </c>
      <c r="C417" t="s">
        <v>79</v>
      </c>
      <c r="D417" t="s">
        <v>137</v>
      </c>
      <c r="E417" s="4">
        <v>-5.9332999999999997E-2</v>
      </c>
      <c r="F417" s="4">
        <v>5.0629E-2</v>
      </c>
      <c r="G417" s="4">
        <v>8.1899999999999996E-4</v>
      </c>
      <c r="H417" s="4">
        <v>0.10097700000000001</v>
      </c>
      <c r="I417" s="4">
        <v>-9.1570000000000002E-3</v>
      </c>
      <c r="J417" s="4">
        <v>0.14088000000000001</v>
      </c>
      <c r="K417" s="4">
        <v>7.76E-4</v>
      </c>
      <c r="L417" s="4">
        <v>-9.9398E-2</v>
      </c>
      <c r="M417" s="4">
        <v>-3.9162000000000002E-2</v>
      </c>
      <c r="N417" s="4">
        <v>9.0903999999999999E-2</v>
      </c>
      <c r="O417" s="4">
        <v>-9.9028000000000005E-2</v>
      </c>
      <c r="P417" s="4">
        <v>1.0881E-2</v>
      </c>
      <c r="Q417" s="4">
        <v>-0.05</v>
      </c>
      <c r="R417" s="37">
        <f ca="1">AVERAGE(OFFSET(E417,,,,List!$D$2))</f>
        <v>1.77935E-2</v>
      </c>
      <c r="S417">
        <f t="shared" ref="S417:S425" ca="1" si="77">RANK(R417,$R$416:$R$425)</f>
        <v>7</v>
      </c>
      <c r="V417" s="43"/>
      <c r="W417" s="43"/>
      <c r="X417" s="43"/>
      <c r="Y417" s="43"/>
      <c r="Z417" s="43"/>
      <c r="AA417" s="43"/>
      <c r="AB417" s="43"/>
      <c r="AC417" s="43"/>
      <c r="AD417" s="43"/>
      <c r="AE417" s="43"/>
      <c r="AF417" s="43"/>
    </row>
    <row r="418" spans="1:32" x14ac:dyDescent="0.25">
      <c r="A418" t="s">
        <v>145</v>
      </c>
      <c r="B418" t="s">
        <v>141</v>
      </c>
      <c r="C418" t="s">
        <v>79</v>
      </c>
      <c r="D418" t="s">
        <v>134</v>
      </c>
      <c r="E418" s="4">
        <v>8.1599999999999999E-4</v>
      </c>
      <c r="F418" s="4">
        <v>-2.9167999999999999E-2</v>
      </c>
      <c r="G418" s="4">
        <v>0.13063</v>
      </c>
      <c r="H418" s="4">
        <v>4.0500000000000001E-2</v>
      </c>
      <c r="I418" s="4">
        <v>5.0577000000000004E-2</v>
      </c>
      <c r="J418" s="4">
        <v>0.12071599999999999</v>
      </c>
      <c r="K418" s="4">
        <v>-6.932300000000001E-2</v>
      </c>
      <c r="L418" s="4">
        <v>5.0901000000000002E-2</v>
      </c>
      <c r="M418" s="4">
        <v>0.12082799999999999</v>
      </c>
      <c r="N418" s="4">
        <v>0.12056499999999999</v>
      </c>
      <c r="O418" s="4">
        <v>0.100621</v>
      </c>
      <c r="P418" s="4">
        <v>7.0924000000000001E-2</v>
      </c>
      <c r="Q418" s="4">
        <v>0.05</v>
      </c>
      <c r="R418" s="37">
        <f ca="1">AVERAGE(OFFSET(E418,,,,List!$D$2))</f>
        <v>5.3704199999999994E-2</v>
      </c>
      <c r="S418">
        <f t="shared" ca="1" si="77"/>
        <v>2</v>
      </c>
      <c r="V418" s="43"/>
      <c r="W418" s="43"/>
      <c r="X418" s="43"/>
      <c r="Y418" s="43"/>
      <c r="Z418" s="43"/>
      <c r="AA418" s="43"/>
      <c r="AB418" s="43"/>
      <c r="AC418" s="43"/>
      <c r="AD418" s="43"/>
      <c r="AE418" s="43"/>
      <c r="AF418" s="43"/>
    </row>
    <row r="419" spans="1:32" x14ac:dyDescent="0.25">
      <c r="A419" t="s">
        <v>145</v>
      </c>
      <c r="B419" t="s">
        <v>141</v>
      </c>
      <c r="C419" t="s">
        <v>79</v>
      </c>
      <c r="D419" t="s">
        <v>132</v>
      </c>
      <c r="E419" s="4">
        <v>0.14078900000000003</v>
      </c>
      <c r="F419" s="4">
        <v>0.10090800000000001</v>
      </c>
      <c r="G419" s="4">
        <v>7.0525000000000004E-2</v>
      </c>
      <c r="H419" s="4">
        <v>0.14088100000000001</v>
      </c>
      <c r="I419" s="4">
        <v>-3.9320000000000001E-2</v>
      </c>
      <c r="J419" s="4">
        <v>6.0777999999999999E-2</v>
      </c>
      <c r="K419" s="4">
        <v>-9.4490000000000008E-3</v>
      </c>
      <c r="L419" s="4">
        <v>-3.9407999999999999E-2</v>
      </c>
      <c r="M419" s="4">
        <v>0.120656</v>
      </c>
      <c r="N419" s="4">
        <v>-7.9023999999999997E-2</v>
      </c>
      <c r="O419" s="4">
        <v>9.0922000000000003E-2</v>
      </c>
      <c r="P419" s="4">
        <v>0.15076599999999998</v>
      </c>
      <c r="Q419" s="4">
        <v>0.04</v>
      </c>
      <c r="R419" s="37">
        <f ca="1">AVERAGE(OFFSET(E419,,,,List!$D$2))</f>
        <v>4.6733600000000007E-2</v>
      </c>
      <c r="S419">
        <f t="shared" ca="1" si="77"/>
        <v>3</v>
      </c>
      <c r="V419" s="43"/>
      <c r="W419" s="43"/>
      <c r="X419" s="43"/>
      <c r="Y419" s="43"/>
      <c r="Z419" s="43"/>
      <c r="AA419" s="43"/>
      <c r="AB419" s="43"/>
      <c r="AC419" s="43"/>
      <c r="AD419" s="43"/>
      <c r="AE419" s="43"/>
      <c r="AF419" s="43"/>
    </row>
    <row r="420" spans="1:32" x14ac:dyDescent="0.25">
      <c r="A420" t="s">
        <v>145</v>
      </c>
      <c r="B420" t="s">
        <v>141</v>
      </c>
      <c r="C420" t="s">
        <v>79</v>
      </c>
      <c r="D420" t="s">
        <v>136</v>
      </c>
      <c r="E420" s="4">
        <v>0.110722</v>
      </c>
      <c r="F420" s="4">
        <v>-8.9063000000000003E-2</v>
      </c>
      <c r="G420" s="4">
        <v>5.7899999999999998E-4</v>
      </c>
      <c r="H420" s="4">
        <v>-8.9200000000000002E-2</v>
      </c>
      <c r="I420" s="4">
        <v>7.093300000000001E-2</v>
      </c>
      <c r="J420" s="4">
        <v>-5.9355999999999999E-2</v>
      </c>
      <c r="K420" s="4">
        <v>-8.9425999999999992E-2</v>
      </c>
      <c r="L420" s="4">
        <v>5.0612000000000004E-2</v>
      </c>
      <c r="M420" s="4">
        <v>0.140963</v>
      </c>
      <c r="N420" s="4">
        <v>-4.9299000000000003E-2</v>
      </c>
      <c r="O420" s="4">
        <v>0.100743</v>
      </c>
      <c r="P420" s="4">
        <v>-9.3640000000000008E-3</v>
      </c>
      <c r="Q420" s="4">
        <v>0.05</v>
      </c>
      <c r="R420" s="37">
        <f ca="1">AVERAGE(OFFSET(E420,,,,List!$D$2))</f>
        <v>-2.5349999999999884E-4</v>
      </c>
      <c r="S420">
        <f t="shared" ca="1" si="77"/>
        <v>10</v>
      </c>
      <c r="V420" s="43"/>
      <c r="W420" s="43"/>
      <c r="X420" s="43"/>
      <c r="Y420" s="43"/>
      <c r="Z420" s="43"/>
      <c r="AA420" s="43"/>
      <c r="AB420" s="43"/>
      <c r="AC420" s="43"/>
      <c r="AD420" s="43"/>
      <c r="AE420" s="43"/>
      <c r="AF420" s="43"/>
    </row>
    <row r="421" spans="1:32" x14ac:dyDescent="0.25">
      <c r="A421" t="s">
        <v>145</v>
      </c>
      <c r="B421" t="s">
        <v>141</v>
      </c>
      <c r="C421" t="s">
        <v>79</v>
      </c>
      <c r="D421" t="s">
        <v>138</v>
      </c>
      <c r="E421" s="4">
        <v>8.0873E-2</v>
      </c>
      <c r="F421" s="4">
        <v>0.12096599999999999</v>
      </c>
      <c r="G421" s="4">
        <v>-5.9272999999999999E-2</v>
      </c>
      <c r="H421" s="4">
        <v>9.0729999999999991E-2</v>
      </c>
      <c r="I421" s="4">
        <v>0.110766</v>
      </c>
      <c r="J421" s="4">
        <v>-4.9182000000000003E-2</v>
      </c>
      <c r="K421" s="4">
        <v>-3.9262999999999999E-2</v>
      </c>
      <c r="L421" s="4">
        <v>9.079799999999999E-2</v>
      </c>
      <c r="M421" s="4">
        <v>8.0929000000000001E-2</v>
      </c>
      <c r="N421" s="4">
        <v>-7.9312000000000007E-2</v>
      </c>
      <c r="O421" s="4">
        <v>5.0757000000000004E-2</v>
      </c>
      <c r="P421" s="4">
        <v>2.0893000000000002E-2</v>
      </c>
      <c r="Q421" s="4">
        <v>0.04</v>
      </c>
      <c r="R421" s="37">
        <f ca="1">AVERAGE(OFFSET(E421,,,,List!$D$2))</f>
        <v>3.4803199999999992E-2</v>
      </c>
      <c r="S421">
        <f t="shared" ca="1" si="77"/>
        <v>4</v>
      </c>
      <c r="V421" s="43"/>
      <c r="W421" s="43"/>
      <c r="X421" s="43"/>
      <c r="Y421" s="43"/>
      <c r="Z421" s="43"/>
      <c r="AA421" s="43"/>
      <c r="AB421" s="43"/>
      <c r="AC421" s="43"/>
      <c r="AD421" s="43"/>
      <c r="AE421" s="43"/>
      <c r="AF421" s="43"/>
    </row>
    <row r="422" spans="1:32" x14ac:dyDescent="0.25">
      <c r="A422" t="s">
        <v>145</v>
      </c>
      <c r="B422" t="s">
        <v>141</v>
      </c>
      <c r="C422" t="s">
        <v>79</v>
      </c>
      <c r="D422" t="s">
        <v>131</v>
      </c>
      <c r="E422" s="4">
        <v>-6.9221000000000005E-2</v>
      </c>
      <c r="F422" s="4">
        <v>6.0789999999999997E-2</v>
      </c>
      <c r="G422" s="4">
        <v>5.0859000000000001E-2</v>
      </c>
      <c r="H422" s="4">
        <v>0.12071499999999999</v>
      </c>
      <c r="I422" s="4">
        <v>-4.9272000000000003E-2</v>
      </c>
      <c r="J422" s="4">
        <v>-9.9315000000000001E-2</v>
      </c>
      <c r="K422" s="4">
        <v>-7.9113000000000003E-2</v>
      </c>
      <c r="L422" s="4">
        <v>7.0865000000000011E-2</v>
      </c>
      <c r="M422" s="4">
        <v>9.0670000000000001E-2</v>
      </c>
      <c r="N422" s="4">
        <v>-7.9105999999999996E-2</v>
      </c>
      <c r="O422" s="4">
        <v>6.0534999999999999E-2</v>
      </c>
      <c r="P422" s="4">
        <v>5.0629E-2</v>
      </c>
      <c r="Q422" s="4">
        <v>0.06</v>
      </c>
      <c r="R422" s="37">
        <f ca="1">AVERAGE(OFFSET(E422,,,,List!$D$2))</f>
        <v>1.7871999999999986E-3</v>
      </c>
      <c r="S422">
        <f t="shared" ca="1" si="77"/>
        <v>9</v>
      </c>
      <c r="V422" s="43"/>
      <c r="W422" s="43"/>
      <c r="X422" s="43"/>
      <c r="Y422" s="43"/>
      <c r="Z422" s="43"/>
      <c r="AA422" s="43"/>
      <c r="AB422" s="43"/>
      <c r="AC422" s="43"/>
      <c r="AD422" s="43"/>
      <c r="AE422" s="43"/>
      <c r="AF422" s="43"/>
    </row>
    <row r="423" spans="1:32" x14ac:dyDescent="0.25">
      <c r="A423" t="s">
        <v>145</v>
      </c>
      <c r="B423" t="s">
        <v>141</v>
      </c>
      <c r="C423" t="s">
        <v>79</v>
      </c>
      <c r="D423" t="s">
        <v>129</v>
      </c>
      <c r="E423" s="4">
        <v>5.0793000000000005E-2</v>
      </c>
      <c r="F423" s="4">
        <v>-7.9088000000000006E-2</v>
      </c>
      <c r="G423" s="4">
        <v>0.15066199999999999</v>
      </c>
      <c r="H423" s="4">
        <v>0.14054900000000001</v>
      </c>
      <c r="I423" s="4">
        <v>8.0516000000000004E-2</v>
      </c>
      <c r="J423" s="4">
        <v>-9.940800000000001E-2</v>
      </c>
      <c r="K423" s="4">
        <v>-1.9192000000000001E-2</v>
      </c>
      <c r="L423" s="4">
        <v>-4.9329000000000005E-2</v>
      </c>
      <c r="M423" s="4">
        <v>1.074E-2</v>
      </c>
      <c r="N423" s="4">
        <v>8.0930000000000002E-2</v>
      </c>
      <c r="O423" s="4">
        <v>-7.9084000000000002E-2</v>
      </c>
      <c r="P423" s="4">
        <v>6.0560999999999997E-2</v>
      </c>
      <c r="Q423" s="4">
        <v>-0.05</v>
      </c>
      <c r="R423" s="37">
        <f ca="1">AVERAGE(OFFSET(E423,,,,List!$D$2))</f>
        <v>2.6717299999999999E-2</v>
      </c>
      <c r="S423">
        <f t="shared" ca="1" si="77"/>
        <v>5</v>
      </c>
      <c r="V423" s="43"/>
      <c r="W423" s="43"/>
      <c r="X423" s="43"/>
      <c r="Y423" s="43"/>
      <c r="Z423" s="43"/>
      <c r="AA423" s="43"/>
      <c r="AB423" s="43"/>
      <c r="AC423" s="43"/>
      <c r="AD423" s="43"/>
      <c r="AE423" s="43"/>
      <c r="AF423" s="43"/>
    </row>
    <row r="424" spans="1:32" x14ac:dyDescent="0.25">
      <c r="A424" t="s">
        <v>145</v>
      </c>
      <c r="B424" t="s">
        <v>141</v>
      </c>
      <c r="C424" t="s">
        <v>79</v>
      </c>
      <c r="D424" t="s">
        <v>135</v>
      </c>
      <c r="E424" s="4">
        <v>-5.9324999999999996E-2</v>
      </c>
      <c r="F424" s="4">
        <v>0.13061500000000001</v>
      </c>
      <c r="G424" s="4">
        <v>0.110898</v>
      </c>
      <c r="H424" s="4">
        <v>-5.9484999999999996E-2</v>
      </c>
      <c r="I424" s="4">
        <v>-6.9126000000000007E-2</v>
      </c>
      <c r="J424" s="4">
        <v>-6.9499000000000005E-2</v>
      </c>
      <c r="K424" s="4">
        <v>9.0629000000000001E-2</v>
      </c>
      <c r="L424" s="4">
        <v>0.110615</v>
      </c>
      <c r="M424" s="4">
        <v>-2.9322999999999998E-2</v>
      </c>
      <c r="N424" s="4">
        <v>5.3600000000000002E-4</v>
      </c>
      <c r="O424" s="4">
        <v>8.0832000000000001E-2</v>
      </c>
      <c r="P424" s="4">
        <v>-2.9408999999999998E-2</v>
      </c>
      <c r="Q424" s="4">
        <v>0.06</v>
      </c>
      <c r="R424" s="37">
        <f ca="1">AVERAGE(OFFSET(E424,,,,List!$D$2))</f>
        <v>1.5653500000000004E-2</v>
      </c>
      <c r="S424">
        <f t="shared" ca="1" si="77"/>
        <v>8</v>
      </c>
      <c r="V424" s="43"/>
      <c r="W424" s="43"/>
      <c r="X424" s="43"/>
      <c r="Y424" s="43"/>
      <c r="Z424" s="43"/>
      <c r="AA424" s="43"/>
      <c r="AB424" s="43"/>
      <c r="AC424" s="43"/>
      <c r="AD424" s="43"/>
      <c r="AE424" s="43"/>
      <c r="AF424" s="43"/>
    </row>
    <row r="425" spans="1:32" x14ac:dyDescent="0.25">
      <c r="A425" t="s">
        <v>145</v>
      </c>
      <c r="B425" t="s">
        <v>141</v>
      </c>
      <c r="C425" t="s">
        <v>79</v>
      </c>
      <c r="D425" t="s">
        <v>130</v>
      </c>
      <c r="E425" s="4">
        <v>0.150589</v>
      </c>
      <c r="F425" s="4">
        <v>-9.9214000000000011E-2</v>
      </c>
      <c r="G425" s="4">
        <v>-4.9420000000000006E-2</v>
      </c>
      <c r="H425" s="4">
        <v>5.0647000000000005E-2</v>
      </c>
      <c r="I425" s="4">
        <v>-3.9215E-2</v>
      </c>
      <c r="J425" s="4">
        <v>0.10094400000000001</v>
      </c>
      <c r="K425" s="4">
        <v>4.0653000000000002E-2</v>
      </c>
      <c r="L425" s="4">
        <v>0.110635</v>
      </c>
      <c r="M425" s="4">
        <v>-2.9260999999999999E-2</v>
      </c>
      <c r="N425" s="4">
        <v>-9.1140000000000006E-3</v>
      </c>
      <c r="O425" s="4">
        <v>5.0796000000000001E-2</v>
      </c>
      <c r="P425" s="4">
        <v>-6.9423000000000012E-2</v>
      </c>
      <c r="Q425" s="4">
        <v>-0.08</v>
      </c>
      <c r="R425" s="37">
        <f ca="1">AVERAGE(OFFSET(E425,,,,List!$D$2))</f>
        <v>2.2724399999999999E-2</v>
      </c>
      <c r="S425">
        <f t="shared" ca="1" si="77"/>
        <v>6</v>
      </c>
      <c r="V425" s="43"/>
      <c r="W425" s="43"/>
      <c r="X425" s="43"/>
      <c r="Y425" s="43"/>
      <c r="Z425" s="43"/>
      <c r="AA425" s="43"/>
      <c r="AB425" s="43"/>
      <c r="AC425" s="43"/>
      <c r="AD425" s="43"/>
      <c r="AE425" s="43"/>
      <c r="AF425" s="43"/>
    </row>
    <row r="426" spans="1:32" x14ac:dyDescent="0.25">
      <c r="F426" s="4"/>
      <c r="G426" s="4"/>
      <c r="H426" s="4"/>
      <c r="I426" s="4"/>
      <c r="J426" s="4"/>
      <c r="K426" s="4"/>
      <c r="L426" s="4"/>
      <c r="M426" s="4"/>
      <c r="N426" s="4"/>
      <c r="O426" s="4"/>
      <c r="P426" s="4"/>
      <c r="Q426" s="4"/>
      <c r="R426" s="4"/>
      <c r="S426" s="4"/>
      <c r="V426" s="43"/>
      <c r="W426" s="43"/>
      <c r="X426" s="43"/>
      <c r="Y426" s="43"/>
      <c r="Z426" s="43"/>
      <c r="AA426" s="43"/>
      <c r="AB426" s="43"/>
      <c r="AC426" s="43"/>
      <c r="AD426" s="43"/>
      <c r="AE426" s="43"/>
      <c r="AF426" s="43"/>
    </row>
    <row r="428" spans="1:32" x14ac:dyDescent="0.25">
      <c r="A428" s="20" t="s">
        <v>41</v>
      </c>
      <c r="B428" s="20" t="s">
        <v>54</v>
      </c>
      <c r="C428" s="20" t="s">
        <v>55</v>
      </c>
      <c r="D428" s="11" t="s">
        <v>128</v>
      </c>
      <c r="E428" s="12" t="s">
        <v>42</v>
      </c>
      <c r="F428" s="12" t="s">
        <v>43</v>
      </c>
      <c r="G428" s="12" t="s">
        <v>44</v>
      </c>
      <c r="H428" s="12" t="s">
        <v>45</v>
      </c>
      <c r="I428" s="12" t="s">
        <v>46</v>
      </c>
      <c r="J428" s="12" t="s">
        <v>47</v>
      </c>
      <c r="K428" s="12" t="s">
        <v>48</v>
      </c>
      <c r="L428" s="12" t="s">
        <v>49</v>
      </c>
      <c r="M428" s="12" t="s">
        <v>50</v>
      </c>
      <c r="N428" s="12" t="s">
        <v>51</v>
      </c>
      <c r="O428" s="12" t="s">
        <v>6</v>
      </c>
      <c r="P428" s="12" t="s">
        <v>52</v>
      </c>
      <c r="Q428" s="12" t="s">
        <v>15</v>
      </c>
      <c r="R428" s="12" t="s">
        <v>40</v>
      </c>
    </row>
    <row r="429" spans="1:32" x14ac:dyDescent="0.25">
      <c r="A429" t="s">
        <v>20</v>
      </c>
      <c r="B429" s="5" t="s">
        <v>96</v>
      </c>
      <c r="C429" t="s">
        <v>103</v>
      </c>
      <c r="D429" t="str">
        <f>List!K2</f>
        <v>Argentina</v>
      </c>
      <c r="E429">
        <v>10</v>
      </c>
      <c r="F429">
        <v>17</v>
      </c>
      <c r="G429">
        <v>17</v>
      </c>
      <c r="H429">
        <v>17</v>
      </c>
      <c r="I429">
        <v>16</v>
      </c>
      <c r="J429">
        <v>19</v>
      </c>
      <c r="K429">
        <v>16</v>
      </c>
      <c r="L429">
        <v>15</v>
      </c>
      <c r="M429">
        <v>17</v>
      </c>
      <c r="N429">
        <v>16</v>
      </c>
      <c r="O429">
        <v>13</v>
      </c>
      <c r="P429">
        <v>12</v>
      </c>
      <c r="Q429" s="19">
        <f t="shared" ref="Q429:Q471" si="78">SUM(E429:P429)</f>
        <v>185</v>
      </c>
      <c r="R429" s="29">
        <f ca="1">SUM(OFFSET(E429,,,,List!$D$2))</f>
        <v>160</v>
      </c>
    </row>
    <row r="430" spans="1:32" x14ac:dyDescent="0.25">
      <c r="A430" t="s">
        <v>20</v>
      </c>
      <c r="B430" s="5" t="s">
        <v>96</v>
      </c>
      <c r="C430" t="s">
        <v>103</v>
      </c>
      <c r="D430" t="str">
        <f>List!K3</f>
        <v>Brazil</v>
      </c>
      <c r="E430">
        <v>20</v>
      </c>
      <c r="F430">
        <v>13</v>
      </c>
      <c r="G430">
        <v>13</v>
      </c>
      <c r="H430">
        <v>18</v>
      </c>
      <c r="I430">
        <v>19</v>
      </c>
      <c r="J430">
        <v>10</v>
      </c>
      <c r="K430">
        <v>15</v>
      </c>
      <c r="L430">
        <v>20</v>
      </c>
      <c r="M430">
        <v>18</v>
      </c>
      <c r="N430">
        <v>11</v>
      </c>
      <c r="O430">
        <v>19</v>
      </c>
      <c r="P430">
        <v>19</v>
      </c>
      <c r="Q430" s="19">
        <f t="shared" si="78"/>
        <v>195</v>
      </c>
      <c r="R430" s="29">
        <f ca="1">SUM(OFFSET(E430,,,,List!$D$2))</f>
        <v>157</v>
      </c>
    </row>
    <row r="431" spans="1:32" x14ac:dyDescent="0.25">
      <c r="A431" t="s">
        <v>20</v>
      </c>
      <c r="B431" s="5" t="s">
        <v>96</v>
      </c>
      <c r="C431" t="s">
        <v>103</v>
      </c>
      <c r="D431" t="str">
        <f>List!K4</f>
        <v>Canada</v>
      </c>
      <c r="E431">
        <v>12</v>
      </c>
      <c r="F431">
        <v>19</v>
      </c>
      <c r="G431">
        <v>19</v>
      </c>
      <c r="H431">
        <v>18</v>
      </c>
      <c r="I431">
        <v>10</v>
      </c>
      <c r="J431">
        <v>11</v>
      </c>
      <c r="K431">
        <v>10</v>
      </c>
      <c r="L431">
        <v>13</v>
      </c>
      <c r="M431">
        <v>20</v>
      </c>
      <c r="N431">
        <v>17</v>
      </c>
      <c r="O431">
        <v>13</v>
      </c>
      <c r="P431">
        <v>12</v>
      </c>
      <c r="Q431" s="19">
        <f t="shared" si="78"/>
        <v>174</v>
      </c>
      <c r="R431" s="29">
        <f ca="1">SUM(OFFSET(E431,,,,List!$D$2))</f>
        <v>149</v>
      </c>
    </row>
    <row r="432" spans="1:32" x14ac:dyDescent="0.25">
      <c r="A432" t="s">
        <v>20</v>
      </c>
      <c r="B432" s="5" t="s">
        <v>96</v>
      </c>
      <c r="C432" t="s">
        <v>103</v>
      </c>
      <c r="D432" t="str">
        <f>List!K5</f>
        <v>Chile</v>
      </c>
      <c r="E432">
        <v>16</v>
      </c>
      <c r="F432">
        <v>11</v>
      </c>
      <c r="G432">
        <v>14</v>
      </c>
      <c r="H432">
        <v>14</v>
      </c>
      <c r="I432">
        <v>15</v>
      </c>
      <c r="J432">
        <v>10</v>
      </c>
      <c r="K432">
        <v>20</v>
      </c>
      <c r="L432">
        <v>14</v>
      </c>
      <c r="M432">
        <v>10</v>
      </c>
      <c r="N432">
        <v>18</v>
      </c>
      <c r="O432">
        <v>15</v>
      </c>
      <c r="P432">
        <v>13</v>
      </c>
      <c r="Q432" s="19">
        <f t="shared" si="78"/>
        <v>170</v>
      </c>
      <c r="R432" s="29">
        <f ca="1">SUM(OFFSET(E432,,,,List!$D$2))</f>
        <v>142</v>
      </c>
    </row>
    <row r="433" spans="1:18" x14ac:dyDescent="0.25">
      <c r="A433" t="s">
        <v>20</v>
      </c>
      <c r="B433" s="5" t="s">
        <v>96</v>
      </c>
      <c r="C433" t="s">
        <v>103</v>
      </c>
      <c r="D433" t="str">
        <f>List!K6</f>
        <v>Columbia</v>
      </c>
      <c r="E433">
        <v>12</v>
      </c>
      <c r="F433">
        <v>17</v>
      </c>
      <c r="G433">
        <v>15</v>
      </c>
      <c r="H433">
        <v>13</v>
      </c>
      <c r="I433">
        <v>20</v>
      </c>
      <c r="J433">
        <v>16</v>
      </c>
      <c r="K433">
        <v>14</v>
      </c>
      <c r="L433">
        <v>14</v>
      </c>
      <c r="M433">
        <v>16</v>
      </c>
      <c r="N433">
        <v>14</v>
      </c>
      <c r="O433">
        <v>18</v>
      </c>
      <c r="P433">
        <v>20</v>
      </c>
      <c r="Q433" s="19">
        <f t="shared" si="78"/>
        <v>189</v>
      </c>
      <c r="R433" s="29">
        <f ca="1">SUM(OFFSET(E433,,,,List!$D$2))</f>
        <v>151</v>
      </c>
    </row>
    <row r="434" spans="1:18" x14ac:dyDescent="0.25">
      <c r="A434" t="s">
        <v>20</v>
      </c>
      <c r="B434" s="5" t="s">
        <v>96</v>
      </c>
      <c r="C434" t="s">
        <v>103</v>
      </c>
      <c r="D434" t="str">
        <f>List!K7</f>
        <v>Cuba</v>
      </c>
      <c r="E434">
        <v>11</v>
      </c>
      <c r="F434">
        <v>18</v>
      </c>
      <c r="G434">
        <v>19</v>
      </c>
      <c r="H434">
        <v>16</v>
      </c>
      <c r="I434">
        <v>11</v>
      </c>
      <c r="J434">
        <v>14</v>
      </c>
      <c r="K434">
        <v>12</v>
      </c>
      <c r="L434">
        <v>12</v>
      </c>
      <c r="M434">
        <v>18</v>
      </c>
      <c r="N434">
        <v>12</v>
      </c>
      <c r="O434">
        <v>17</v>
      </c>
      <c r="P434">
        <v>12</v>
      </c>
      <c r="Q434" s="19">
        <f t="shared" si="78"/>
        <v>172</v>
      </c>
      <c r="R434" s="29">
        <f ca="1">SUM(OFFSET(E434,,,,List!$D$2))</f>
        <v>143</v>
      </c>
    </row>
    <row r="435" spans="1:18" x14ac:dyDescent="0.25">
      <c r="A435" t="s">
        <v>20</v>
      </c>
      <c r="B435" s="5" t="s">
        <v>96</v>
      </c>
      <c r="C435" t="s">
        <v>103</v>
      </c>
      <c r="D435" t="str">
        <f>List!K8</f>
        <v>Mexico</v>
      </c>
      <c r="E435">
        <v>12</v>
      </c>
      <c r="F435">
        <v>13</v>
      </c>
      <c r="G435">
        <v>10</v>
      </c>
      <c r="H435">
        <v>16</v>
      </c>
      <c r="I435">
        <v>13</v>
      </c>
      <c r="J435">
        <v>16</v>
      </c>
      <c r="K435">
        <v>16</v>
      </c>
      <c r="L435">
        <v>19</v>
      </c>
      <c r="M435">
        <v>15</v>
      </c>
      <c r="N435">
        <v>15</v>
      </c>
      <c r="O435">
        <v>20</v>
      </c>
      <c r="P435">
        <v>14</v>
      </c>
      <c r="Q435" s="19">
        <f t="shared" si="78"/>
        <v>179</v>
      </c>
      <c r="R435" s="29">
        <f ca="1">SUM(OFFSET(E435,,,,List!$D$2))</f>
        <v>145</v>
      </c>
    </row>
    <row r="436" spans="1:18" x14ac:dyDescent="0.25">
      <c r="A436" t="s">
        <v>20</v>
      </c>
      <c r="B436" s="5" t="s">
        <v>96</v>
      </c>
      <c r="C436" t="s">
        <v>103</v>
      </c>
      <c r="D436" t="str">
        <f>List!K9</f>
        <v>Uraguay</v>
      </c>
      <c r="E436">
        <v>15</v>
      </c>
      <c r="F436">
        <v>19</v>
      </c>
      <c r="G436">
        <v>11</v>
      </c>
      <c r="H436">
        <v>12</v>
      </c>
      <c r="I436">
        <v>12</v>
      </c>
      <c r="J436">
        <v>12</v>
      </c>
      <c r="K436">
        <v>10</v>
      </c>
      <c r="L436">
        <v>17</v>
      </c>
      <c r="M436">
        <v>19</v>
      </c>
      <c r="N436">
        <v>12</v>
      </c>
      <c r="O436">
        <v>12</v>
      </c>
      <c r="P436">
        <v>18</v>
      </c>
      <c r="Q436" s="19">
        <f t="shared" si="78"/>
        <v>169</v>
      </c>
      <c r="R436" s="29">
        <f ca="1">SUM(OFFSET(E436,,,,List!$D$2))</f>
        <v>139</v>
      </c>
    </row>
    <row r="437" spans="1:18" x14ac:dyDescent="0.25">
      <c r="A437" t="s">
        <v>20</v>
      </c>
      <c r="B437" s="5" t="s">
        <v>96</v>
      </c>
      <c r="C437" t="s">
        <v>103</v>
      </c>
      <c r="D437" t="str">
        <f>List!K10</f>
        <v>USA</v>
      </c>
      <c r="E437">
        <v>18</v>
      </c>
      <c r="F437">
        <v>17</v>
      </c>
      <c r="G437">
        <v>18</v>
      </c>
      <c r="H437">
        <v>18</v>
      </c>
      <c r="I437">
        <v>14</v>
      </c>
      <c r="J437">
        <v>11</v>
      </c>
      <c r="K437">
        <v>17</v>
      </c>
      <c r="L437">
        <v>17</v>
      </c>
      <c r="M437">
        <v>20</v>
      </c>
      <c r="N437">
        <v>15</v>
      </c>
      <c r="O437">
        <v>20</v>
      </c>
      <c r="P437">
        <v>20</v>
      </c>
      <c r="Q437" s="19">
        <f t="shared" si="78"/>
        <v>205</v>
      </c>
      <c r="R437" s="29">
        <f ca="1">SUM(OFFSET(E437,,,,List!$D$2))</f>
        <v>165</v>
      </c>
    </row>
    <row r="438" spans="1:18" x14ac:dyDescent="0.25">
      <c r="A438" t="s">
        <v>20</v>
      </c>
      <c r="B438" s="5" t="s">
        <v>96</v>
      </c>
      <c r="C438" t="s">
        <v>103</v>
      </c>
      <c r="D438" t="str">
        <f>List!K11</f>
        <v>Venezuala</v>
      </c>
      <c r="E438">
        <v>10</v>
      </c>
      <c r="F438">
        <v>18</v>
      </c>
      <c r="G438">
        <v>19</v>
      </c>
      <c r="H438">
        <v>16</v>
      </c>
      <c r="I438">
        <v>13</v>
      </c>
      <c r="J438">
        <v>18</v>
      </c>
      <c r="K438">
        <v>13</v>
      </c>
      <c r="L438">
        <v>18</v>
      </c>
      <c r="M438">
        <v>16</v>
      </c>
      <c r="N438">
        <v>15</v>
      </c>
      <c r="O438">
        <v>15</v>
      </c>
      <c r="P438">
        <v>15</v>
      </c>
      <c r="Q438" s="19">
        <f t="shared" si="78"/>
        <v>186</v>
      </c>
      <c r="R438" s="29">
        <f ca="1">SUM(OFFSET(E438,,,,List!$D$2))</f>
        <v>156</v>
      </c>
    </row>
    <row r="439" spans="1:18" x14ac:dyDescent="0.25">
      <c r="B439" s="5"/>
      <c r="Q439" s="19"/>
      <c r="R439" s="29"/>
    </row>
    <row r="440" spans="1:18" x14ac:dyDescent="0.25">
      <c r="A440" t="s">
        <v>20</v>
      </c>
      <c r="B440" s="5" t="s">
        <v>96</v>
      </c>
      <c r="C440" t="s">
        <v>78</v>
      </c>
      <c r="D440" t="s">
        <v>105</v>
      </c>
      <c r="E440">
        <v>13</v>
      </c>
      <c r="F440">
        <v>17</v>
      </c>
      <c r="G440">
        <v>18</v>
      </c>
      <c r="H440">
        <v>17</v>
      </c>
      <c r="I440">
        <v>11</v>
      </c>
      <c r="J440">
        <v>13</v>
      </c>
      <c r="K440">
        <v>10</v>
      </c>
      <c r="L440">
        <v>15</v>
      </c>
      <c r="M440">
        <v>19</v>
      </c>
      <c r="N440">
        <v>16</v>
      </c>
      <c r="O440">
        <v>14</v>
      </c>
      <c r="P440">
        <v>12</v>
      </c>
      <c r="Q440" s="19">
        <f t="shared" si="78"/>
        <v>175</v>
      </c>
      <c r="R440" s="29">
        <f ca="1">SUM(OFFSET(E440,,,,List!$D$2))</f>
        <v>149</v>
      </c>
    </row>
    <row r="441" spans="1:18" x14ac:dyDescent="0.25">
      <c r="A441" t="s">
        <v>20</v>
      </c>
      <c r="B441" s="5" t="s">
        <v>96</v>
      </c>
      <c r="C441" t="s">
        <v>78</v>
      </c>
      <c r="D441" t="s">
        <v>86</v>
      </c>
      <c r="E441">
        <v>12</v>
      </c>
      <c r="F441">
        <v>11</v>
      </c>
      <c r="G441">
        <v>15</v>
      </c>
      <c r="H441">
        <v>16</v>
      </c>
      <c r="I441">
        <v>12</v>
      </c>
      <c r="J441">
        <v>13</v>
      </c>
      <c r="K441">
        <v>12</v>
      </c>
      <c r="L441">
        <v>15</v>
      </c>
      <c r="M441">
        <v>14</v>
      </c>
      <c r="N441">
        <v>11</v>
      </c>
      <c r="O441">
        <v>20</v>
      </c>
      <c r="P441">
        <v>17</v>
      </c>
      <c r="Q441" s="19">
        <f t="shared" si="78"/>
        <v>168</v>
      </c>
      <c r="R441" s="29">
        <f ca="1">SUM(OFFSET(E441,,,,List!$D$2))</f>
        <v>131</v>
      </c>
    </row>
    <row r="442" spans="1:18" x14ac:dyDescent="0.25">
      <c r="A442" t="s">
        <v>20</v>
      </c>
      <c r="B442" s="5" t="s">
        <v>96</v>
      </c>
      <c r="C442" t="s">
        <v>78</v>
      </c>
      <c r="D442" t="s">
        <v>87</v>
      </c>
      <c r="E442">
        <v>15</v>
      </c>
      <c r="F442">
        <v>20</v>
      </c>
      <c r="G442">
        <v>18</v>
      </c>
      <c r="H442">
        <v>14</v>
      </c>
      <c r="I442">
        <v>16</v>
      </c>
      <c r="J442">
        <v>17</v>
      </c>
      <c r="K442">
        <v>19</v>
      </c>
      <c r="L442">
        <v>16</v>
      </c>
      <c r="M442">
        <v>14</v>
      </c>
      <c r="N442">
        <v>13</v>
      </c>
      <c r="O442">
        <v>14</v>
      </c>
      <c r="P442">
        <v>15</v>
      </c>
      <c r="Q442" s="19">
        <f t="shared" si="78"/>
        <v>191</v>
      </c>
      <c r="R442" s="29">
        <f ca="1">SUM(OFFSET(E442,,,,List!$D$2))</f>
        <v>162</v>
      </c>
    </row>
    <row r="443" spans="1:18" x14ac:dyDescent="0.25">
      <c r="A443" t="s">
        <v>20</v>
      </c>
      <c r="B443" s="5" t="s">
        <v>96</v>
      </c>
      <c r="C443" t="s">
        <v>78</v>
      </c>
      <c r="D443" t="s">
        <v>111</v>
      </c>
      <c r="E443">
        <v>13</v>
      </c>
      <c r="F443">
        <v>14</v>
      </c>
      <c r="G443">
        <v>19</v>
      </c>
      <c r="H443">
        <v>10</v>
      </c>
      <c r="I443">
        <v>15</v>
      </c>
      <c r="J443">
        <v>15</v>
      </c>
      <c r="K443">
        <v>13</v>
      </c>
      <c r="L443">
        <v>16</v>
      </c>
      <c r="M443">
        <v>18</v>
      </c>
      <c r="N443">
        <v>11</v>
      </c>
      <c r="O443">
        <v>18</v>
      </c>
      <c r="P443">
        <v>14</v>
      </c>
      <c r="Q443" s="19">
        <f t="shared" si="78"/>
        <v>176</v>
      </c>
      <c r="R443" s="29">
        <f ca="1">SUM(OFFSET(E443,,,,List!$D$2))</f>
        <v>144</v>
      </c>
    </row>
    <row r="444" spans="1:18" x14ac:dyDescent="0.25">
      <c r="A444" t="s">
        <v>20</v>
      </c>
      <c r="B444" s="5" t="s">
        <v>96</v>
      </c>
      <c r="C444" t="s">
        <v>78</v>
      </c>
      <c r="D444" t="s">
        <v>108</v>
      </c>
      <c r="E444">
        <v>12</v>
      </c>
      <c r="F444">
        <v>13</v>
      </c>
      <c r="G444">
        <v>15</v>
      </c>
      <c r="H444">
        <v>11</v>
      </c>
      <c r="I444">
        <v>16</v>
      </c>
      <c r="J444">
        <v>14</v>
      </c>
      <c r="K444">
        <v>14</v>
      </c>
      <c r="L444">
        <v>10</v>
      </c>
      <c r="M444">
        <v>17</v>
      </c>
      <c r="N444">
        <v>19</v>
      </c>
      <c r="O444">
        <v>15</v>
      </c>
      <c r="P444">
        <v>14</v>
      </c>
      <c r="Q444" s="19">
        <f t="shared" si="78"/>
        <v>170</v>
      </c>
      <c r="R444" s="29">
        <f ca="1">SUM(OFFSET(E444,,,,List!$D$2))</f>
        <v>141</v>
      </c>
    </row>
    <row r="445" spans="1:18" x14ac:dyDescent="0.25">
      <c r="A445" t="s">
        <v>20</v>
      </c>
      <c r="B445" s="5" t="s">
        <v>96</v>
      </c>
      <c r="C445" t="s">
        <v>78</v>
      </c>
      <c r="D445" t="s">
        <v>109</v>
      </c>
      <c r="E445">
        <v>15</v>
      </c>
      <c r="F445">
        <v>11</v>
      </c>
      <c r="G445">
        <v>17</v>
      </c>
      <c r="H445">
        <v>11</v>
      </c>
      <c r="I445">
        <v>11</v>
      </c>
      <c r="J445">
        <v>12</v>
      </c>
      <c r="K445">
        <v>16</v>
      </c>
      <c r="L445">
        <v>11</v>
      </c>
      <c r="M445">
        <v>18</v>
      </c>
      <c r="N445">
        <v>11</v>
      </c>
      <c r="O445">
        <v>14</v>
      </c>
      <c r="P445">
        <v>13</v>
      </c>
      <c r="Q445" s="19">
        <f t="shared" si="78"/>
        <v>160</v>
      </c>
      <c r="R445" s="29">
        <f ca="1">SUM(OFFSET(E445,,,,List!$D$2))</f>
        <v>133</v>
      </c>
    </row>
    <row r="446" spans="1:18" x14ac:dyDescent="0.25">
      <c r="A446" t="s">
        <v>20</v>
      </c>
      <c r="B446" s="5" t="s">
        <v>96</v>
      </c>
      <c r="C446" t="s">
        <v>78</v>
      </c>
      <c r="D446" t="s">
        <v>112</v>
      </c>
      <c r="E446">
        <v>17</v>
      </c>
      <c r="F446">
        <v>16</v>
      </c>
      <c r="G446">
        <v>19</v>
      </c>
      <c r="H446">
        <v>11</v>
      </c>
      <c r="I446">
        <v>17</v>
      </c>
      <c r="J446">
        <v>16</v>
      </c>
      <c r="K446">
        <v>12</v>
      </c>
      <c r="L446">
        <v>15</v>
      </c>
      <c r="M446">
        <v>15</v>
      </c>
      <c r="N446">
        <v>15</v>
      </c>
      <c r="O446">
        <v>18</v>
      </c>
      <c r="P446">
        <v>16</v>
      </c>
      <c r="Q446" s="19">
        <f t="shared" si="78"/>
        <v>187</v>
      </c>
      <c r="R446" s="29">
        <f ca="1">SUM(OFFSET(E446,,,,List!$D$2))</f>
        <v>153</v>
      </c>
    </row>
    <row r="447" spans="1:18" x14ac:dyDescent="0.25">
      <c r="A447" t="s">
        <v>20</v>
      </c>
      <c r="B447" s="5" t="s">
        <v>96</v>
      </c>
      <c r="C447" t="s">
        <v>78</v>
      </c>
      <c r="D447" t="s">
        <v>106</v>
      </c>
      <c r="E447">
        <v>10</v>
      </c>
      <c r="F447">
        <v>11</v>
      </c>
      <c r="G447">
        <v>20</v>
      </c>
      <c r="H447">
        <v>18</v>
      </c>
      <c r="I447">
        <v>19</v>
      </c>
      <c r="J447">
        <v>12</v>
      </c>
      <c r="K447">
        <v>18</v>
      </c>
      <c r="L447">
        <v>18</v>
      </c>
      <c r="M447">
        <v>11</v>
      </c>
      <c r="N447">
        <v>18</v>
      </c>
      <c r="O447">
        <v>17</v>
      </c>
      <c r="P447">
        <v>19</v>
      </c>
      <c r="Q447" s="19">
        <f t="shared" si="78"/>
        <v>191</v>
      </c>
      <c r="R447" s="29">
        <f ca="1">SUM(OFFSET(E447,,,,List!$D$2))</f>
        <v>155</v>
      </c>
    </row>
    <row r="448" spans="1:18" x14ac:dyDescent="0.25">
      <c r="A448" t="s">
        <v>20</v>
      </c>
      <c r="B448" s="5" t="s">
        <v>96</v>
      </c>
      <c r="C448" t="s">
        <v>78</v>
      </c>
      <c r="D448" t="s">
        <v>110</v>
      </c>
      <c r="E448">
        <v>11</v>
      </c>
      <c r="F448">
        <v>14</v>
      </c>
      <c r="G448">
        <v>19</v>
      </c>
      <c r="H448">
        <v>10</v>
      </c>
      <c r="I448">
        <v>12</v>
      </c>
      <c r="J448">
        <v>19</v>
      </c>
      <c r="K448">
        <v>17</v>
      </c>
      <c r="L448">
        <v>11</v>
      </c>
      <c r="M448">
        <v>10</v>
      </c>
      <c r="N448">
        <v>19</v>
      </c>
      <c r="O448">
        <v>15</v>
      </c>
      <c r="P448">
        <v>20</v>
      </c>
      <c r="Q448" s="19">
        <f t="shared" si="78"/>
        <v>177</v>
      </c>
      <c r="R448" s="29">
        <f ca="1">SUM(OFFSET(E448,,,,List!$D$2))</f>
        <v>142</v>
      </c>
    </row>
    <row r="449" spans="1:18" x14ac:dyDescent="0.25">
      <c r="A449" t="s">
        <v>20</v>
      </c>
      <c r="B449" s="5" t="s">
        <v>96</v>
      </c>
      <c r="C449" t="s">
        <v>78</v>
      </c>
      <c r="D449" t="s">
        <v>107</v>
      </c>
      <c r="E449">
        <v>17</v>
      </c>
      <c r="F449">
        <v>11</v>
      </c>
      <c r="G449">
        <v>20</v>
      </c>
      <c r="H449">
        <v>13</v>
      </c>
      <c r="I449">
        <v>15</v>
      </c>
      <c r="J449">
        <v>18</v>
      </c>
      <c r="K449">
        <v>20</v>
      </c>
      <c r="L449">
        <v>12</v>
      </c>
      <c r="M449">
        <v>11</v>
      </c>
      <c r="N449">
        <v>15</v>
      </c>
      <c r="O449">
        <v>10</v>
      </c>
      <c r="P449">
        <v>19</v>
      </c>
      <c r="Q449" s="19">
        <f t="shared" si="78"/>
        <v>181</v>
      </c>
      <c r="R449" s="29">
        <f ca="1">SUM(OFFSET(E449,,,,List!$D$2))</f>
        <v>152</v>
      </c>
    </row>
    <row r="450" spans="1:18" x14ac:dyDescent="0.25">
      <c r="B450" s="5"/>
      <c r="Q450" s="19">
        <f t="shared" si="78"/>
        <v>0</v>
      </c>
      <c r="R450" s="29">
        <f ca="1">SUM(OFFSET(E450,,,,List!$D$2))</f>
        <v>0</v>
      </c>
    </row>
    <row r="451" spans="1:18" x14ac:dyDescent="0.25">
      <c r="A451" t="s">
        <v>20</v>
      </c>
      <c r="B451" s="5" t="s">
        <v>96</v>
      </c>
      <c r="C451" t="str">
        <f>List!$M$4</f>
        <v>Asia Pac</v>
      </c>
      <c r="D451" t="s">
        <v>83</v>
      </c>
      <c r="E451">
        <v>11</v>
      </c>
      <c r="F451">
        <v>14</v>
      </c>
      <c r="G451">
        <v>11</v>
      </c>
      <c r="H451">
        <v>17</v>
      </c>
      <c r="I451">
        <v>20</v>
      </c>
      <c r="J451">
        <v>19</v>
      </c>
      <c r="K451">
        <v>17</v>
      </c>
      <c r="L451">
        <v>18</v>
      </c>
      <c r="M451">
        <v>18</v>
      </c>
      <c r="N451">
        <v>12</v>
      </c>
      <c r="O451">
        <v>14</v>
      </c>
      <c r="P451">
        <v>10</v>
      </c>
      <c r="Q451" s="19">
        <f t="shared" si="78"/>
        <v>181</v>
      </c>
      <c r="R451" s="29">
        <f ca="1">SUM(OFFSET(E451,,,,List!$D$2))</f>
        <v>157</v>
      </c>
    </row>
    <row r="452" spans="1:18" x14ac:dyDescent="0.25">
      <c r="A452" t="s">
        <v>20</v>
      </c>
      <c r="B452" s="5" t="s">
        <v>96</v>
      </c>
      <c r="C452" t="str">
        <f>List!$M$4</f>
        <v>Asia Pac</v>
      </c>
      <c r="D452" t="s">
        <v>124</v>
      </c>
      <c r="E452">
        <v>12</v>
      </c>
      <c r="F452">
        <v>16</v>
      </c>
      <c r="G452">
        <v>16</v>
      </c>
      <c r="H452">
        <v>19</v>
      </c>
      <c r="I452">
        <v>12</v>
      </c>
      <c r="J452">
        <v>12</v>
      </c>
      <c r="K452">
        <v>14</v>
      </c>
      <c r="L452">
        <v>10</v>
      </c>
      <c r="M452">
        <v>19</v>
      </c>
      <c r="N452">
        <v>18</v>
      </c>
      <c r="O452">
        <v>20</v>
      </c>
      <c r="P452">
        <v>17</v>
      </c>
      <c r="Q452" s="19">
        <f t="shared" si="78"/>
        <v>185</v>
      </c>
      <c r="R452" s="29">
        <f ca="1">SUM(OFFSET(E452,,,,List!$D$2))</f>
        <v>148</v>
      </c>
    </row>
    <row r="453" spans="1:18" x14ac:dyDescent="0.25">
      <c r="A453" t="s">
        <v>20</v>
      </c>
      <c r="B453" s="5" t="s">
        <v>96</v>
      </c>
      <c r="C453" t="str">
        <f>List!$M$4</f>
        <v>Asia Pac</v>
      </c>
      <c r="D453" t="s">
        <v>126</v>
      </c>
      <c r="E453">
        <v>15</v>
      </c>
      <c r="F453">
        <v>19</v>
      </c>
      <c r="G453">
        <v>18</v>
      </c>
      <c r="H453">
        <v>11</v>
      </c>
      <c r="I453">
        <v>15</v>
      </c>
      <c r="J453">
        <v>19</v>
      </c>
      <c r="K453">
        <v>17</v>
      </c>
      <c r="L453">
        <v>19</v>
      </c>
      <c r="M453">
        <v>20</v>
      </c>
      <c r="N453">
        <v>11</v>
      </c>
      <c r="O453">
        <v>20</v>
      </c>
      <c r="P453">
        <v>18</v>
      </c>
      <c r="Q453" s="19">
        <f t="shared" si="78"/>
        <v>202</v>
      </c>
      <c r="R453" s="29">
        <f ca="1">SUM(OFFSET(E453,,,,List!$D$2))</f>
        <v>164</v>
      </c>
    </row>
    <row r="454" spans="1:18" x14ac:dyDescent="0.25">
      <c r="A454" t="s">
        <v>20</v>
      </c>
      <c r="B454" s="5" t="s">
        <v>96</v>
      </c>
      <c r="C454" t="str">
        <f>List!$M$4</f>
        <v>Asia Pac</v>
      </c>
      <c r="D454" t="s">
        <v>84</v>
      </c>
      <c r="E454">
        <v>11</v>
      </c>
      <c r="F454">
        <v>13</v>
      </c>
      <c r="G454">
        <v>18</v>
      </c>
      <c r="H454">
        <v>19</v>
      </c>
      <c r="I454">
        <v>17</v>
      </c>
      <c r="J454">
        <v>16</v>
      </c>
      <c r="K454">
        <v>19</v>
      </c>
      <c r="L454">
        <v>12</v>
      </c>
      <c r="M454">
        <v>19</v>
      </c>
      <c r="N454">
        <v>16</v>
      </c>
      <c r="O454">
        <v>10</v>
      </c>
      <c r="P454">
        <v>15</v>
      </c>
      <c r="Q454" s="19">
        <f t="shared" si="78"/>
        <v>185</v>
      </c>
      <c r="R454" s="29">
        <f ca="1">SUM(OFFSET(E454,,,,List!$D$2))</f>
        <v>160</v>
      </c>
    </row>
    <row r="455" spans="1:18" x14ac:dyDescent="0.25">
      <c r="A455" t="s">
        <v>20</v>
      </c>
      <c r="B455" s="5" t="s">
        <v>96</v>
      </c>
      <c r="C455" t="str">
        <f>List!$M$4</f>
        <v>Asia Pac</v>
      </c>
      <c r="D455" t="s">
        <v>122</v>
      </c>
      <c r="E455">
        <v>15</v>
      </c>
      <c r="F455">
        <v>13</v>
      </c>
      <c r="G455">
        <v>14</v>
      </c>
      <c r="H455">
        <v>15</v>
      </c>
      <c r="I455">
        <v>12</v>
      </c>
      <c r="J455">
        <v>16</v>
      </c>
      <c r="K455">
        <v>20</v>
      </c>
      <c r="L455">
        <v>14</v>
      </c>
      <c r="M455">
        <v>17</v>
      </c>
      <c r="N455">
        <v>20</v>
      </c>
      <c r="O455">
        <v>14</v>
      </c>
      <c r="P455">
        <v>18</v>
      </c>
      <c r="Q455" s="19">
        <f t="shared" si="78"/>
        <v>188</v>
      </c>
      <c r="R455" s="29">
        <f ca="1">SUM(OFFSET(E455,,,,List!$D$2))</f>
        <v>156</v>
      </c>
    </row>
    <row r="456" spans="1:18" x14ac:dyDescent="0.25">
      <c r="A456" t="s">
        <v>20</v>
      </c>
      <c r="B456" s="5" t="s">
        <v>96</v>
      </c>
      <c r="C456" t="str">
        <f>List!$M$4</f>
        <v>Asia Pac</v>
      </c>
      <c r="D456" t="s">
        <v>85</v>
      </c>
      <c r="E456">
        <v>15</v>
      </c>
      <c r="F456">
        <v>19</v>
      </c>
      <c r="G456">
        <v>16</v>
      </c>
      <c r="H456">
        <v>18</v>
      </c>
      <c r="I456">
        <v>18</v>
      </c>
      <c r="J456">
        <v>20</v>
      </c>
      <c r="K456">
        <v>10</v>
      </c>
      <c r="L456">
        <v>10</v>
      </c>
      <c r="M456">
        <v>15</v>
      </c>
      <c r="N456">
        <v>14</v>
      </c>
      <c r="O456">
        <v>19</v>
      </c>
      <c r="P456">
        <v>16</v>
      </c>
      <c r="Q456" s="19">
        <f t="shared" si="78"/>
        <v>190</v>
      </c>
      <c r="R456" s="29">
        <f ca="1">SUM(OFFSET(E456,,,,List!$D$2))</f>
        <v>155</v>
      </c>
    </row>
    <row r="457" spans="1:18" x14ac:dyDescent="0.25">
      <c r="A457" t="s">
        <v>20</v>
      </c>
      <c r="B457" s="5" t="s">
        <v>96</v>
      </c>
      <c r="C457" t="str">
        <f>List!$M$4</f>
        <v>Asia Pac</v>
      </c>
      <c r="D457" t="s">
        <v>127</v>
      </c>
      <c r="E457">
        <v>14</v>
      </c>
      <c r="F457">
        <v>19</v>
      </c>
      <c r="G457">
        <v>11</v>
      </c>
      <c r="H457">
        <v>17</v>
      </c>
      <c r="I457">
        <v>13</v>
      </c>
      <c r="J457">
        <v>18</v>
      </c>
      <c r="K457">
        <v>20</v>
      </c>
      <c r="L457">
        <v>13</v>
      </c>
      <c r="M457">
        <v>10</v>
      </c>
      <c r="N457">
        <v>14</v>
      </c>
      <c r="O457">
        <v>16</v>
      </c>
      <c r="P457">
        <v>15</v>
      </c>
      <c r="Q457" s="19">
        <f t="shared" si="78"/>
        <v>180</v>
      </c>
      <c r="R457" s="29">
        <f ca="1">SUM(OFFSET(E457,,,,List!$D$2))</f>
        <v>149</v>
      </c>
    </row>
    <row r="458" spans="1:18" x14ac:dyDescent="0.25">
      <c r="A458" t="s">
        <v>20</v>
      </c>
      <c r="B458" s="5" t="s">
        <v>96</v>
      </c>
      <c r="C458" t="str">
        <f>List!$M$4</f>
        <v>Asia Pac</v>
      </c>
      <c r="D458" t="s">
        <v>121</v>
      </c>
      <c r="E458">
        <v>18</v>
      </c>
      <c r="F458">
        <v>17</v>
      </c>
      <c r="G458">
        <v>11</v>
      </c>
      <c r="H458">
        <v>12</v>
      </c>
      <c r="I458">
        <v>15</v>
      </c>
      <c r="J458">
        <v>13</v>
      </c>
      <c r="K458">
        <v>14</v>
      </c>
      <c r="L458">
        <v>15</v>
      </c>
      <c r="M458">
        <v>20</v>
      </c>
      <c r="N458">
        <v>18</v>
      </c>
      <c r="O458">
        <v>19</v>
      </c>
      <c r="P458">
        <v>15</v>
      </c>
      <c r="Q458" s="19">
        <f t="shared" si="78"/>
        <v>187</v>
      </c>
      <c r="R458" s="29">
        <f ca="1">SUM(OFFSET(E458,,,,List!$D$2))</f>
        <v>153</v>
      </c>
    </row>
    <row r="459" spans="1:18" x14ac:dyDescent="0.25">
      <c r="A459" t="s">
        <v>20</v>
      </c>
      <c r="B459" s="5" t="s">
        <v>96</v>
      </c>
      <c r="C459" t="str">
        <f>List!$M$4</f>
        <v>Asia Pac</v>
      </c>
      <c r="D459" t="s">
        <v>123</v>
      </c>
      <c r="E459">
        <v>19</v>
      </c>
      <c r="F459">
        <v>15</v>
      </c>
      <c r="G459">
        <v>14</v>
      </c>
      <c r="H459">
        <v>11</v>
      </c>
      <c r="I459">
        <v>19</v>
      </c>
      <c r="J459">
        <v>12</v>
      </c>
      <c r="K459">
        <v>19</v>
      </c>
      <c r="L459">
        <v>12</v>
      </c>
      <c r="M459">
        <v>16</v>
      </c>
      <c r="N459">
        <v>13</v>
      </c>
      <c r="O459">
        <v>15</v>
      </c>
      <c r="P459">
        <v>18</v>
      </c>
      <c r="Q459" s="19">
        <f t="shared" si="78"/>
        <v>183</v>
      </c>
      <c r="R459" s="29">
        <f ca="1">SUM(OFFSET(E459,,,,List!$D$2))</f>
        <v>150</v>
      </c>
    </row>
    <row r="460" spans="1:18" x14ac:dyDescent="0.25">
      <c r="A460" t="s">
        <v>20</v>
      </c>
      <c r="B460" s="5" t="s">
        <v>96</v>
      </c>
      <c r="C460" t="str">
        <f>List!$M$4</f>
        <v>Asia Pac</v>
      </c>
      <c r="D460" t="s">
        <v>125</v>
      </c>
      <c r="E460">
        <v>10</v>
      </c>
      <c r="F460">
        <v>14</v>
      </c>
      <c r="G460">
        <v>15</v>
      </c>
      <c r="H460">
        <v>17</v>
      </c>
      <c r="I460">
        <v>11</v>
      </c>
      <c r="J460">
        <v>16</v>
      </c>
      <c r="K460">
        <v>10</v>
      </c>
      <c r="L460">
        <v>20</v>
      </c>
      <c r="M460">
        <v>17</v>
      </c>
      <c r="N460">
        <v>10</v>
      </c>
      <c r="O460">
        <v>13</v>
      </c>
      <c r="P460">
        <v>10</v>
      </c>
      <c r="Q460" s="19">
        <f t="shared" si="78"/>
        <v>163</v>
      </c>
      <c r="R460" s="29">
        <f ca="1">SUM(OFFSET(E460,,,,List!$D$2))</f>
        <v>140</v>
      </c>
    </row>
    <row r="461" spans="1:18" x14ac:dyDescent="0.25">
      <c r="B461" s="5"/>
      <c r="Q461" s="19"/>
      <c r="R461" s="29"/>
    </row>
    <row r="462" spans="1:18" x14ac:dyDescent="0.25">
      <c r="A462" t="s">
        <v>20</v>
      </c>
      <c r="B462" s="5" t="s">
        <v>96</v>
      </c>
      <c r="C462" t="s">
        <v>79</v>
      </c>
      <c r="D462" t="s">
        <v>133</v>
      </c>
      <c r="E462">
        <v>16</v>
      </c>
      <c r="F462">
        <v>20</v>
      </c>
      <c r="G462">
        <v>10</v>
      </c>
      <c r="H462">
        <v>17</v>
      </c>
      <c r="I462">
        <v>14</v>
      </c>
      <c r="J462">
        <v>12</v>
      </c>
      <c r="K462">
        <v>18</v>
      </c>
      <c r="L462">
        <v>10</v>
      </c>
      <c r="M462">
        <v>20</v>
      </c>
      <c r="N462">
        <v>15</v>
      </c>
      <c r="O462">
        <v>18</v>
      </c>
      <c r="P462">
        <v>12</v>
      </c>
      <c r="Q462" s="19">
        <f t="shared" si="78"/>
        <v>182</v>
      </c>
      <c r="R462" s="29">
        <f ca="1">SUM(OFFSET(E462,,,,List!$D$2))</f>
        <v>152</v>
      </c>
    </row>
    <row r="463" spans="1:18" x14ac:dyDescent="0.25">
      <c r="A463" t="s">
        <v>20</v>
      </c>
      <c r="B463" s="5" t="s">
        <v>96</v>
      </c>
      <c r="C463" t="s">
        <v>79</v>
      </c>
      <c r="D463" t="s">
        <v>137</v>
      </c>
      <c r="E463">
        <v>12</v>
      </c>
      <c r="F463">
        <v>19</v>
      </c>
      <c r="G463">
        <v>16</v>
      </c>
      <c r="H463">
        <v>14</v>
      </c>
      <c r="I463">
        <v>18</v>
      </c>
      <c r="J463">
        <v>16</v>
      </c>
      <c r="K463">
        <v>18</v>
      </c>
      <c r="L463">
        <v>11</v>
      </c>
      <c r="M463">
        <v>11</v>
      </c>
      <c r="N463">
        <v>13</v>
      </c>
      <c r="O463">
        <v>20</v>
      </c>
      <c r="P463">
        <v>17</v>
      </c>
      <c r="Q463" s="19">
        <f t="shared" si="78"/>
        <v>185</v>
      </c>
      <c r="R463" s="29">
        <f ca="1">SUM(OFFSET(E463,,,,List!$D$2))</f>
        <v>148</v>
      </c>
    </row>
    <row r="464" spans="1:18" x14ac:dyDescent="0.25">
      <c r="A464" t="s">
        <v>20</v>
      </c>
      <c r="B464" s="5" t="s">
        <v>96</v>
      </c>
      <c r="C464" t="s">
        <v>79</v>
      </c>
      <c r="D464" t="s">
        <v>134</v>
      </c>
      <c r="E464">
        <v>11</v>
      </c>
      <c r="F464">
        <v>16</v>
      </c>
      <c r="G464">
        <v>20</v>
      </c>
      <c r="H464">
        <v>13</v>
      </c>
      <c r="I464">
        <v>17</v>
      </c>
      <c r="J464">
        <v>19</v>
      </c>
      <c r="K464">
        <v>13</v>
      </c>
      <c r="L464">
        <v>11</v>
      </c>
      <c r="M464">
        <v>18</v>
      </c>
      <c r="N464">
        <v>15</v>
      </c>
      <c r="O464">
        <v>15</v>
      </c>
      <c r="P464">
        <v>20</v>
      </c>
      <c r="Q464" s="19">
        <f t="shared" si="78"/>
        <v>188</v>
      </c>
      <c r="R464" s="29">
        <f ca="1">SUM(OFFSET(E464,,,,List!$D$2))</f>
        <v>153</v>
      </c>
    </row>
    <row r="465" spans="1:18" x14ac:dyDescent="0.25">
      <c r="A465" t="s">
        <v>20</v>
      </c>
      <c r="B465" s="5" t="s">
        <v>96</v>
      </c>
      <c r="C465" t="s">
        <v>79</v>
      </c>
      <c r="D465" t="s">
        <v>132</v>
      </c>
      <c r="E465">
        <v>17</v>
      </c>
      <c r="F465">
        <v>12</v>
      </c>
      <c r="G465">
        <v>13</v>
      </c>
      <c r="H465">
        <v>19</v>
      </c>
      <c r="I465">
        <v>20</v>
      </c>
      <c r="J465">
        <v>15</v>
      </c>
      <c r="K465">
        <v>15</v>
      </c>
      <c r="L465">
        <v>15</v>
      </c>
      <c r="M465">
        <v>14</v>
      </c>
      <c r="N465">
        <v>11</v>
      </c>
      <c r="O465">
        <v>12</v>
      </c>
      <c r="P465">
        <v>17</v>
      </c>
      <c r="Q465" s="19">
        <f t="shared" si="78"/>
        <v>180</v>
      </c>
      <c r="R465" s="29">
        <f ca="1">SUM(OFFSET(E465,,,,List!$D$2))</f>
        <v>151</v>
      </c>
    </row>
    <row r="466" spans="1:18" x14ac:dyDescent="0.25">
      <c r="A466" t="s">
        <v>20</v>
      </c>
      <c r="B466" s="5" t="s">
        <v>96</v>
      </c>
      <c r="C466" t="s">
        <v>79</v>
      </c>
      <c r="D466" t="s">
        <v>136</v>
      </c>
      <c r="E466">
        <v>11</v>
      </c>
      <c r="F466">
        <v>16</v>
      </c>
      <c r="G466">
        <v>16</v>
      </c>
      <c r="H466">
        <v>16</v>
      </c>
      <c r="I466">
        <v>19</v>
      </c>
      <c r="J466">
        <v>19</v>
      </c>
      <c r="K466">
        <v>11</v>
      </c>
      <c r="L466">
        <v>12</v>
      </c>
      <c r="M466">
        <v>12</v>
      </c>
      <c r="N466">
        <v>14</v>
      </c>
      <c r="O466">
        <v>12</v>
      </c>
      <c r="P466">
        <v>17</v>
      </c>
      <c r="Q466" s="19">
        <f t="shared" si="78"/>
        <v>175</v>
      </c>
      <c r="R466" s="29">
        <f ca="1">SUM(OFFSET(E466,,,,List!$D$2))</f>
        <v>146</v>
      </c>
    </row>
    <row r="467" spans="1:18" x14ac:dyDescent="0.25">
      <c r="A467" t="s">
        <v>20</v>
      </c>
      <c r="B467" s="5" t="s">
        <v>96</v>
      </c>
      <c r="C467" t="s">
        <v>79</v>
      </c>
      <c r="D467" t="s">
        <v>138</v>
      </c>
      <c r="E467">
        <v>16</v>
      </c>
      <c r="F467">
        <v>15</v>
      </c>
      <c r="G467">
        <v>16</v>
      </c>
      <c r="H467">
        <v>11</v>
      </c>
      <c r="I467">
        <v>15</v>
      </c>
      <c r="J467">
        <v>17</v>
      </c>
      <c r="K467">
        <v>18</v>
      </c>
      <c r="L467">
        <v>10</v>
      </c>
      <c r="M467">
        <v>12</v>
      </c>
      <c r="N467">
        <v>15</v>
      </c>
      <c r="O467">
        <v>14</v>
      </c>
      <c r="P467">
        <v>11</v>
      </c>
      <c r="Q467" s="19">
        <f t="shared" si="78"/>
        <v>170</v>
      </c>
      <c r="R467" s="29">
        <f ca="1">SUM(OFFSET(E467,,,,List!$D$2))</f>
        <v>145</v>
      </c>
    </row>
    <row r="468" spans="1:18" x14ac:dyDescent="0.25">
      <c r="A468" t="s">
        <v>20</v>
      </c>
      <c r="B468" s="5" t="s">
        <v>96</v>
      </c>
      <c r="C468" t="s">
        <v>79</v>
      </c>
      <c r="D468" t="s">
        <v>131</v>
      </c>
      <c r="E468">
        <v>14</v>
      </c>
      <c r="F468">
        <v>10</v>
      </c>
      <c r="G468">
        <v>12</v>
      </c>
      <c r="H468">
        <v>19</v>
      </c>
      <c r="I468">
        <v>20</v>
      </c>
      <c r="J468">
        <v>15</v>
      </c>
      <c r="K468">
        <v>12</v>
      </c>
      <c r="L468">
        <v>18</v>
      </c>
      <c r="M468">
        <v>19</v>
      </c>
      <c r="N468">
        <v>13</v>
      </c>
      <c r="O468">
        <v>11</v>
      </c>
      <c r="P468">
        <v>16</v>
      </c>
      <c r="Q468" s="19">
        <f t="shared" si="78"/>
        <v>179</v>
      </c>
      <c r="R468" s="29">
        <f ca="1">SUM(OFFSET(E468,,,,List!$D$2))</f>
        <v>152</v>
      </c>
    </row>
    <row r="469" spans="1:18" x14ac:dyDescent="0.25">
      <c r="A469" t="s">
        <v>20</v>
      </c>
      <c r="B469" s="5" t="s">
        <v>96</v>
      </c>
      <c r="C469" t="s">
        <v>79</v>
      </c>
      <c r="D469" t="s">
        <v>129</v>
      </c>
      <c r="E469">
        <v>10</v>
      </c>
      <c r="F469">
        <v>15</v>
      </c>
      <c r="G469">
        <v>13</v>
      </c>
      <c r="H469">
        <v>18</v>
      </c>
      <c r="I469">
        <v>14</v>
      </c>
      <c r="J469">
        <v>13</v>
      </c>
      <c r="K469">
        <v>10</v>
      </c>
      <c r="L469">
        <v>20</v>
      </c>
      <c r="M469">
        <v>11</v>
      </c>
      <c r="N469">
        <v>13</v>
      </c>
      <c r="O469">
        <v>16</v>
      </c>
      <c r="P469">
        <v>10</v>
      </c>
      <c r="Q469" s="19">
        <f t="shared" si="78"/>
        <v>163</v>
      </c>
      <c r="R469" s="29">
        <f ca="1">SUM(OFFSET(E469,,,,List!$D$2))</f>
        <v>137</v>
      </c>
    </row>
    <row r="470" spans="1:18" x14ac:dyDescent="0.25">
      <c r="A470" t="s">
        <v>20</v>
      </c>
      <c r="B470" s="5" t="s">
        <v>96</v>
      </c>
      <c r="C470" t="s">
        <v>79</v>
      </c>
      <c r="D470" t="s">
        <v>135</v>
      </c>
      <c r="E470">
        <v>17</v>
      </c>
      <c r="F470">
        <v>13</v>
      </c>
      <c r="G470">
        <v>10</v>
      </c>
      <c r="H470">
        <v>20</v>
      </c>
      <c r="I470">
        <v>20</v>
      </c>
      <c r="J470">
        <v>11</v>
      </c>
      <c r="K470">
        <v>12</v>
      </c>
      <c r="L470">
        <v>10</v>
      </c>
      <c r="M470">
        <v>11</v>
      </c>
      <c r="N470">
        <v>11</v>
      </c>
      <c r="O470">
        <v>16</v>
      </c>
      <c r="P470">
        <v>16</v>
      </c>
      <c r="Q470" s="19">
        <f t="shared" si="78"/>
        <v>167</v>
      </c>
      <c r="R470" s="29">
        <f ca="1">SUM(OFFSET(E470,,,,List!$D$2))</f>
        <v>135</v>
      </c>
    </row>
    <row r="471" spans="1:18" x14ac:dyDescent="0.25">
      <c r="A471" t="s">
        <v>20</v>
      </c>
      <c r="B471" s="5" t="s">
        <v>96</v>
      </c>
      <c r="C471" t="s">
        <v>79</v>
      </c>
      <c r="D471" t="s">
        <v>130</v>
      </c>
      <c r="E471">
        <v>17</v>
      </c>
      <c r="F471">
        <v>17</v>
      </c>
      <c r="G471">
        <v>10</v>
      </c>
      <c r="H471">
        <v>18</v>
      </c>
      <c r="I471">
        <v>12</v>
      </c>
      <c r="J471">
        <v>18</v>
      </c>
      <c r="K471">
        <v>13</v>
      </c>
      <c r="L471">
        <v>14</v>
      </c>
      <c r="M471">
        <v>14</v>
      </c>
      <c r="N471">
        <v>12</v>
      </c>
      <c r="O471">
        <v>20</v>
      </c>
      <c r="P471">
        <v>12</v>
      </c>
      <c r="Q471" s="19">
        <f t="shared" si="78"/>
        <v>177</v>
      </c>
      <c r="R471" s="29">
        <f ca="1">SUM(OFFSET(E471,,,,List!$D$2))</f>
        <v>145</v>
      </c>
    </row>
    <row r="472" spans="1:18" x14ac:dyDescent="0.25">
      <c r="B472" s="5"/>
    </row>
    <row r="473" spans="1:18" x14ac:dyDescent="0.25">
      <c r="B473" s="5"/>
    </row>
    <row r="474" spans="1:18" x14ac:dyDescent="0.25">
      <c r="A474" s="20" t="s">
        <v>41</v>
      </c>
      <c r="B474" s="20" t="s">
        <v>54</v>
      </c>
      <c r="C474" s="20" t="s">
        <v>55</v>
      </c>
      <c r="D474" s="11" t="s">
        <v>128</v>
      </c>
      <c r="E474" s="12" t="s">
        <v>42</v>
      </c>
      <c r="F474" s="12" t="s">
        <v>43</v>
      </c>
      <c r="G474" s="12" t="s">
        <v>44</v>
      </c>
      <c r="H474" s="12" t="s">
        <v>45</v>
      </c>
      <c r="I474" s="12" t="s">
        <v>46</v>
      </c>
      <c r="J474" s="12" t="s">
        <v>47</v>
      </c>
      <c r="K474" s="12" t="s">
        <v>48</v>
      </c>
      <c r="L474" s="12" t="s">
        <v>49</v>
      </c>
      <c r="M474" s="12" t="s">
        <v>50</v>
      </c>
      <c r="N474" s="12" t="s">
        <v>51</v>
      </c>
      <c r="O474" s="12" t="s">
        <v>6</v>
      </c>
      <c r="P474" s="12" t="s">
        <v>52</v>
      </c>
      <c r="Q474" s="12" t="s">
        <v>15</v>
      </c>
      <c r="R474" s="12" t="s">
        <v>40</v>
      </c>
    </row>
    <row r="475" spans="1:18" x14ac:dyDescent="0.25">
      <c r="A475" t="s">
        <v>20</v>
      </c>
      <c r="B475" s="5" t="s">
        <v>97</v>
      </c>
      <c r="C475" t="s">
        <v>103</v>
      </c>
      <c r="D475" t="s">
        <v>120</v>
      </c>
      <c r="E475">
        <v>10</v>
      </c>
      <c r="F475">
        <v>11</v>
      </c>
      <c r="G475">
        <v>11</v>
      </c>
      <c r="H475">
        <v>18</v>
      </c>
      <c r="I475">
        <v>15</v>
      </c>
      <c r="J475">
        <v>17</v>
      </c>
      <c r="K475">
        <v>11</v>
      </c>
      <c r="L475">
        <v>19</v>
      </c>
      <c r="M475">
        <v>13</v>
      </c>
      <c r="N475">
        <v>16</v>
      </c>
      <c r="O475">
        <v>14</v>
      </c>
      <c r="P475">
        <v>16</v>
      </c>
      <c r="Q475" s="19">
        <f t="shared" ref="Q475" si="79">SUM(E475:P475)</f>
        <v>171</v>
      </c>
      <c r="R475" s="29">
        <f ca="1">SUM(OFFSET(E475,,,,List!$D$2))</f>
        <v>141</v>
      </c>
    </row>
    <row r="476" spans="1:18" x14ac:dyDescent="0.25">
      <c r="A476" t="s">
        <v>20</v>
      </c>
      <c r="B476" s="5" t="s">
        <v>97</v>
      </c>
      <c r="C476" t="s">
        <v>103</v>
      </c>
      <c r="D476" t="s">
        <v>115</v>
      </c>
      <c r="E476">
        <v>16</v>
      </c>
      <c r="F476">
        <v>13</v>
      </c>
      <c r="G476">
        <v>20</v>
      </c>
      <c r="H476">
        <v>20</v>
      </c>
      <c r="I476">
        <v>15</v>
      </c>
      <c r="J476">
        <v>20</v>
      </c>
      <c r="K476">
        <v>16</v>
      </c>
      <c r="L476">
        <v>18</v>
      </c>
      <c r="M476">
        <v>17</v>
      </c>
      <c r="N476">
        <v>11</v>
      </c>
      <c r="O476">
        <v>10</v>
      </c>
      <c r="P476">
        <v>11</v>
      </c>
      <c r="Q476" s="19">
        <f t="shared" ref="Q476:Q517" si="80">SUM(E476:P476)</f>
        <v>187</v>
      </c>
      <c r="R476" s="29">
        <f ca="1">SUM(OFFSET(E476,,,,List!$D$2))</f>
        <v>166</v>
      </c>
    </row>
    <row r="477" spans="1:18" x14ac:dyDescent="0.25">
      <c r="A477" t="s">
        <v>20</v>
      </c>
      <c r="B477" s="5" t="s">
        <v>97</v>
      </c>
      <c r="C477" t="s">
        <v>103</v>
      </c>
      <c r="D477" t="s">
        <v>82</v>
      </c>
      <c r="E477">
        <v>17</v>
      </c>
      <c r="F477">
        <v>17</v>
      </c>
      <c r="G477">
        <v>16</v>
      </c>
      <c r="H477">
        <v>17</v>
      </c>
      <c r="I477">
        <v>18</v>
      </c>
      <c r="J477">
        <v>12</v>
      </c>
      <c r="K477">
        <v>14</v>
      </c>
      <c r="L477">
        <v>18</v>
      </c>
      <c r="M477">
        <v>15</v>
      </c>
      <c r="N477">
        <v>12</v>
      </c>
      <c r="O477">
        <v>18</v>
      </c>
      <c r="P477">
        <v>17</v>
      </c>
      <c r="Q477" s="19">
        <f t="shared" si="80"/>
        <v>191</v>
      </c>
      <c r="R477" s="29">
        <f ca="1">SUM(OFFSET(E477,,,,List!$D$2))</f>
        <v>156</v>
      </c>
    </row>
    <row r="478" spans="1:18" x14ac:dyDescent="0.25">
      <c r="A478" t="s">
        <v>20</v>
      </c>
      <c r="B478" s="5" t="s">
        <v>97</v>
      </c>
      <c r="C478" t="s">
        <v>103</v>
      </c>
      <c r="D478" t="s">
        <v>116</v>
      </c>
      <c r="E478">
        <v>17</v>
      </c>
      <c r="F478">
        <v>17</v>
      </c>
      <c r="G478">
        <v>14</v>
      </c>
      <c r="H478">
        <v>15</v>
      </c>
      <c r="I478">
        <v>12</v>
      </c>
      <c r="J478">
        <v>12</v>
      </c>
      <c r="K478">
        <v>20</v>
      </c>
      <c r="L478">
        <v>10</v>
      </c>
      <c r="M478">
        <v>17</v>
      </c>
      <c r="N478">
        <v>14</v>
      </c>
      <c r="O478">
        <v>15</v>
      </c>
      <c r="P478">
        <v>25</v>
      </c>
      <c r="Q478" s="19">
        <f t="shared" si="80"/>
        <v>188</v>
      </c>
      <c r="R478" s="29">
        <f ca="1">SUM(OFFSET(E478,,,,List!$D$2))</f>
        <v>148</v>
      </c>
    </row>
    <row r="479" spans="1:18" x14ac:dyDescent="0.25">
      <c r="A479" t="s">
        <v>20</v>
      </c>
      <c r="B479" s="5" t="s">
        <v>97</v>
      </c>
      <c r="C479" t="s">
        <v>103</v>
      </c>
      <c r="D479" t="s">
        <v>114</v>
      </c>
      <c r="E479">
        <v>13</v>
      </c>
      <c r="F479">
        <v>14</v>
      </c>
      <c r="G479">
        <v>13</v>
      </c>
      <c r="H479">
        <v>13</v>
      </c>
      <c r="I479">
        <v>17</v>
      </c>
      <c r="J479">
        <v>18</v>
      </c>
      <c r="K479">
        <v>11</v>
      </c>
      <c r="L479">
        <v>16</v>
      </c>
      <c r="M479">
        <v>17</v>
      </c>
      <c r="N479">
        <v>20</v>
      </c>
      <c r="O479">
        <v>16</v>
      </c>
      <c r="P479">
        <v>12</v>
      </c>
      <c r="Q479" s="19">
        <f t="shared" si="80"/>
        <v>180</v>
      </c>
      <c r="R479" s="29">
        <f ca="1">SUM(OFFSET(E479,,,,List!$D$2))</f>
        <v>152</v>
      </c>
    </row>
    <row r="480" spans="1:18" x14ac:dyDescent="0.25">
      <c r="A480" t="s">
        <v>20</v>
      </c>
      <c r="B480" s="5" t="s">
        <v>97</v>
      </c>
      <c r="C480" t="s">
        <v>103</v>
      </c>
      <c r="D480" t="s">
        <v>118</v>
      </c>
      <c r="E480">
        <v>17</v>
      </c>
      <c r="F480">
        <v>13</v>
      </c>
      <c r="G480">
        <v>20</v>
      </c>
      <c r="H480">
        <v>16</v>
      </c>
      <c r="I480">
        <v>19</v>
      </c>
      <c r="J480">
        <v>13</v>
      </c>
      <c r="K480">
        <v>19</v>
      </c>
      <c r="L480">
        <v>20</v>
      </c>
      <c r="M480">
        <v>18</v>
      </c>
      <c r="N480">
        <v>18</v>
      </c>
      <c r="O480">
        <v>14</v>
      </c>
      <c r="P480">
        <v>10</v>
      </c>
      <c r="Q480" s="19">
        <f t="shared" si="80"/>
        <v>197</v>
      </c>
      <c r="R480" s="29">
        <f ca="1">SUM(OFFSET(E480,,,,List!$D$2))</f>
        <v>173</v>
      </c>
    </row>
    <row r="481" spans="1:18" x14ac:dyDescent="0.25">
      <c r="A481" t="s">
        <v>20</v>
      </c>
      <c r="B481" s="5" t="s">
        <v>97</v>
      </c>
      <c r="C481" t="s">
        <v>103</v>
      </c>
      <c r="D481" t="s">
        <v>113</v>
      </c>
      <c r="E481">
        <v>12</v>
      </c>
      <c r="F481">
        <v>18</v>
      </c>
      <c r="G481">
        <v>17</v>
      </c>
      <c r="H481">
        <v>19</v>
      </c>
      <c r="I481">
        <v>12</v>
      </c>
      <c r="J481">
        <v>10</v>
      </c>
      <c r="K481">
        <v>10</v>
      </c>
      <c r="L481">
        <v>12</v>
      </c>
      <c r="M481">
        <v>10</v>
      </c>
      <c r="N481">
        <v>16</v>
      </c>
      <c r="O481">
        <v>10</v>
      </c>
      <c r="P481">
        <v>14</v>
      </c>
      <c r="Q481" s="19">
        <f t="shared" si="80"/>
        <v>160</v>
      </c>
      <c r="R481" s="29">
        <f ca="1">SUM(OFFSET(E481,,,,List!$D$2))</f>
        <v>136</v>
      </c>
    </row>
    <row r="482" spans="1:18" x14ac:dyDescent="0.25">
      <c r="A482" t="s">
        <v>20</v>
      </c>
      <c r="B482" s="5" t="s">
        <v>97</v>
      </c>
      <c r="C482" t="s">
        <v>103</v>
      </c>
      <c r="D482" t="s">
        <v>119</v>
      </c>
      <c r="E482">
        <v>14</v>
      </c>
      <c r="F482">
        <v>19</v>
      </c>
      <c r="G482">
        <v>18</v>
      </c>
      <c r="H482">
        <v>13</v>
      </c>
      <c r="I482">
        <v>12</v>
      </c>
      <c r="J482">
        <v>14</v>
      </c>
      <c r="K482">
        <v>20</v>
      </c>
      <c r="L482">
        <v>10</v>
      </c>
      <c r="M482">
        <v>12</v>
      </c>
      <c r="N482">
        <v>13</v>
      </c>
      <c r="O482">
        <v>11</v>
      </c>
      <c r="P482">
        <v>12</v>
      </c>
      <c r="Q482" s="19">
        <f t="shared" si="80"/>
        <v>168</v>
      </c>
      <c r="R482" s="29">
        <f ca="1">SUM(OFFSET(E482,,,,List!$D$2))</f>
        <v>145</v>
      </c>
    </row>
    <row r="483" spans="1:18" x14ac:dyDescent="0.25">
      <c r="A483" t="s">
        <v>20</v>
      </c>
      <c r="B483" s="5" t="s">
        <v>97</v>
      </c>
      <c r="C483" t="s">
        <v>103</v>
      </c>
      <c r="D483" t="s">
        <v>81</v>
      </c>
      <c r="E483">
        <v>17</v>
      </c>
      <c r="F483">
        <v>19</v>
      </c>
      <c r="G483">
        <v>18</v>
      </c>
      <c r="H483">
        <v>13</v>
      </c>
      <c r="I483">
        <v>12</v>
      </c>
      <c r="J483">
        <v>18</v>
      </c>
      <c r="K483">
        <v>20</v>
      </c>
      <c r="L483">
        <v>13</v>
      </c>
      <c r="M483">
        <v>16</v>
      </c>
      <c r="N483">
        <v>15</v>
      </c>
      <c r="O483">
        <v>10</v>
      </c>
      <c r="P483">
        <v>13</v>
      </c>
      <c r="Q483" s="19">
        <f t="shared" si="80"/>
        <v>184</v>
      </c>
      <c r="R483" s="29">
        <f ca="1">SUM(OFFSET(E483,,,,List!$D$2))</f>
        <v>161</v>
      </c>
    </row>
    <row r="484" spans="1:18" x14ac:dyDescent="0.25">
      <c r="A484" t="s">
        <v>20</v>
      </c>
      <c r="B484" s="5" t="s">
        <v>97</v>
      </c>
      <c r="C484" t="s">
        <v>103</v>
      </c>
      <c r="D484" t="s">
        <v>117</v>
      </c>
      <c r="E484">
        <v>10</v>
      </c>
      <c r="F484">
        <v>16</v>
      </c>
      <c r="G484">
        <v>17</v>
      </c>
      <c r="H484">
        <v>19</v>
      </c>
      <c r="I484">
        <v>18</v>
      </c>
      <c r="J484">
        <v>19</v>
      </c>
      <c r="K484">
        <v>16</v>
      </c>
      <c r="L484">
        <v>12</v>
      </c>
      <c r="M484">
        <v>19</v>
      </c>
      <c r="N484">
        <v>17</v>
      </c>
      <c r="O484">
        <v>15</v>
      </c>
      <c r="P484">
        <v>20</v>
      </c>
      <c r="Q484" s="19">
        <f t="shared" si="80"/>
        <v>198</v>
      </c>
      <c r="R484" s="29">
        <f ca="1">SUM(OFFSET(E484,,,,List!$D$2))</f>
        <v>163</v>
      </c>
    </row>
    <row r="485" spans="1:18" x14ac:dyDescent="0.25">
      <c r="B485" s="5"/>
      <c r="Q485" s="19">
        <f t="shared" si="80"/>
        <v>0</v>
      </c>
      <c r="R485" s="29">
        <f ca="1">SUM(OFFSET(E485,,,,List!$D$2))</f>
        <v>0</v>
      </c>
    </row>
    <row r="486" spans="1:18" x14ac:dyDescent="0.25">
      <c r="A486" t="s">
        <v>20</v>
      </c>
      <c r="B486" s="5" t="s">
        <v>97</v>
      </c>
      <c r="C486" t="s">
        <v>78</v>
      </c>
      <c r="D486" t="s">
        <v>105</v>
      </c>
      <c r="E486">
        <v>10</v>
      </c>
      <c r="F486">
        <v>10</v>
      </c>
      <c r="G486">
        <v>13</v>
      </c>
      <c r="H486">
        <v>10</v>
      </c>
      <c r="I486">
        <v>12</v>
      </c>
      <c r="J486">
        <v>15</v>
      </c>
      <c r="K486">
        <v>11</v>
      </c>
      <c r="L486">
        <v>17</v>
      </c>
      <c r="M486">
        <v>19</v>
      </c>
      <c r="N486">
        <v>10</v>
      </c>
      <c r="O486">
        <v>19</v>
      </c>
      <c r="P486">
        <v>12</v>
      </c>
      <c r="Q486" s="19">
        <f t="shared" si="80"/>
        <v>158</v>
      </c>
      <c r="R486" s="29">
        <f ca="1">SUM(OFFSET(E486,,,,List!$D$2))</f>
        <v>127</v>
      </c>
    </row>
    <row r="487" spans="1:18" x14ac:dyDescent="0.25">
      <c r="A487" t="s">
        <v>20</v>
      </c>
      <c r="B487" s="5" t="s">
        <v>97</v>
      </c>
      <c r="C487" t="s">
        <v>78</v>
      </c>
      <c r="D487" t="s">
        <v>86</v>
      </c>
      <c r="E487">
        <v>10</v>
      </c>
      <c r="F487">
        <v>19</v>
      </c>
      <c r="G487">
        <v>10</v>
      </c>
      <c r="H487">
        <v>14</v>
      </c>
      <c r="I487">
        <v>15</v>
      </c>
      <c r="J487">
        <v>13</v>
      </c>
      <c r="K487">
        <v>20</v>
      </c>
      <c r="L487">
        <v>15</v>
      </c>
      <c r="M487">
        <v>15</v>
      </c>
      <c r="N487">
        <v>10</v>
      </c>
      <c r="O487">
        <v>11</v>
      </c>
      <c r="P487">
        <v>13</v>
      </c>
      <c r="Q487" s="19">
        <f t="shared" si="80"/>
        <v>165</v>
      </c>
      <c r="R487" s="29">
        <f ca="1">SUM(OFFSET(E487,,,,List!$D$2))</f>
        <v>141</v>
      </c>
    </row>
    <row r="488" spans="1:18" x14ac:dyDescent="0.25">
      <c r="A488" t="s">
        <v>20</v>
      </c>
      <c r="B488" s="5" t="s">
        <v>97</v>
      </c>
      <c r="C488" t="s">
        <v>78</v>
      </c>
      <c r="D488" t="s">
        <v>87</v>
      </c>
      <c r="E488">
        <v>17</v>
      </c>
      <c r="F488">
        <v>10</v>
      </c>
      <c r="G488">
        <v>10</v>
      </c>
      <c r="H488">
        <v>16</v>
      </c>
      <c r="I488">
        <v>18</v>
      </c>
      <c r="J488">
        <v>13</v>
      </c>
      <c r="K488">
        <v>13</v>
      </c>
      <c r="L488">
        <v>12</v>
      </c>
      <c r="M488">
        <v>18</v>
      </c>
      <c r="N488">
        <v>18</v>
      </c>
      <c r="O488">
        <v>17</v>
      </c>
      <c r="P488">
        <v>18</v>
      </c>
      <c r="Q488" s="19">
        <f t="shared" si="80"/>
        <v>180</v>
      </c>
      <c r="R488" s="29">
        <f ca="1">SUM(OFFSET(E488,,,,List!$D$2))</f>
        <v>145</v>
      </c>
    </row>
    <row r="489" spans="1:18" x14ac:dyDescent="0.25">
      <c r="A489" t="s">
        <v>20</v>
      </c>
      <c r="B489" s="5" t="s">
        <v>97</v>
      </c>
      <c r="C489" t="s">
        <v>78</v>
      </c>
      <c r="D489" t="s">
        <v>111</v>
      </c>
      <c r="E489">
        <v>18</v>
      </c>
      <c r="F489">
        <v>12</v>
      </c>
      <c r="G489">
        <v>15</v>
      </c>
      <c r="H489">
        <v>14</v>
      </c>
      <c r="I489">
        <v>13</v>
      </c>
      <c r="J489">
        <v>20</v>
      </c>
      <c r="K489">
        <v>10</v>
      </c>
      <c r="L489">
        <v>11</v>
      </c>
      <c r="M489">
        <v>11</v>
      </c>
      <c r="N489">
        <v>17</v>
      </c>
      <c r="O489">
        <v>20</v>
      </c>
      <c r="P489">
        <v>16</v>
      </c>
      <c r="Q489" s="19">
        <f t="shared" si="80"/>
        <v>177</v>
      </c>
      <c r="R489" s="29">
        <f ca="1">SUM(OFFSET(E489,,,,List!$D$2))</f>
        <v>141</v>
      </c>
    </row>
    <row r="490" spans="1:18" x14ac:dyDescent="0.25">
      <c r="A490" t="s">
        <v>20</v>
      </c>
      <c r="B490" s="5" t="s">
        <v>97</v>
      </c>
      <c r="C490" t="s">
        <v>78</v>
      </c>
      <c r="D490" t="s">
        <v>108</v>
      </c>
      <c r="E490">
        <v>18</v>
      </c>
      <c r="F490">
        <v>13</v>
      </c>
      <c r="G490">
        <v>17</v>
      </c>
      <c r="H490">
        <v>12</v>
      </c>
      <c r="I490">
        <v>14</v>
      </c>
      <c r="J490">
        <v>19</v>
      </c>
      <c r="K490">
        <v>10</v>
      </c>
      <c r="L490">
        <v>16</v>
      </c>
      <c r="M490">
        <v>19</v>
      </c>
      <c r="N490">
        <v>11</v>
      </c>
      <c r="O490">
        <v>16</v>
      </c>
      <c r="P490">
        <v>18</v>
      </c>
      <c r="Q490" s="19">
        <f t="shared" si="80"/>
        <v>183</v>
      </c>
      <c r="R490" s="29">
        <f ca="1">SUM(OFFSET(E490,,,,List!$D$2))</f>
        <v>149</v>
      </c>
    </row>
    <row r="491" spans="1:18" x14ac:dyDescent="0.25">
      <c r="A491" t="s">
        <v>20</v>
      </c>
      <c r="B491" s="5" t="s">
        <v>97</v>
      </c>
      <c r="C491" t="s">
        <v>78</v>
      </c>
      <c r="D491" t="s">
        <v>109</v>
      </c>
      <c r="E491">
        <v>12</v>
      </c>
      <c r="F491">
        <v>20</v>
      </c>
      <c r="G491">
        <v>13</v>
      </c>
      <c r="H491">
        <v>20</v>
      </c>
      <c r="I491">
        <v>20</v>
      </c>
      <c r="J491">
        <v>17</v>
      </c>
      <c r="K491">
        <v>16</v>
      </c>
      <c r="L491">
        <v>18</v>
      </c>
      <c r="M491">
        <v>19</v>
      </c>
      <c r="N491">
        <v>10</v>
      </c>
      <c r="O491">
        <v>19</v>
      </c>
      <c r="P491">
        <v>16</v>
      </c>
      <c r="Q491" s="19">
        <f t="shared" si="80"/>
        <v>200</v>
      </c>
      <c r="R491" s="29">
        <f ca="1">SUM(OFFSET(E491,,,,List!$D$2))</f>
        <v>165</v>
      </c>
    </row>
    <row r="492" spans="1:18" x14ac:dyDescent="0.25">
      <c r="A492" t="s">
        <v>20</v>
      </c>
      <c r="B492" s="5" t="s">
        <v>97</v>
      </c>
      <c r="C492" t="s">
        <v>78</v>
      </c>
      <c r="D492" t="s">
        <v>112</v>
      </c>
      <c r="E492">
        <v>15</v>
      </c>
      <c r="F492">
        <v>20</v>
      </c>
      <c r="G492">
        <v>11</v>
      </c>
      <c r="H492">
        <v>17</v>
      </c>
      <c r="I492">
        <v>11</v>
      </c>
      <c r="J492">
        <v>20</v>
      </c>
      <c r="K492">
        <v>18</v>
      </c>
      <c r="L492">
        <v>13</v>
      </c>
      <c r="M492">
        <v>13</v>
      </c>
      <c r="N492">
        <v>14</v>
      </c>
      <c r="O492">
        <v>14</v>
      </c>
      <c r="P492">
        <v>13</v>
      </c>
      <c r="Q492" s="19">
        <f t="shared" si="80"/>
        <v>179</v>
      </c>
      <c r="R492" s="29">
        <f ca="1">SUM(OFFSET(E492,,,,List!$D$2))</f>
        <v>152</v>
      </c>
    </row>
    <row r="493" spans="1:18" x14ac:dyDescent="0.25">
      <c r="A493" t="s">
        <v>20</v>
      </c>
      <c r="B493" s="5" t="s">
        <v>97</v>
      </c>
      <c r="C493" t="s">
        <v>78</v>
      </c>
      <c r="D493" t="s">
        <v>106</v>
      </c>
      <c r="E493">
        <v>19</v>
      </c>
      <c r="F493">
        <v>13</v>
      </c>
      <c r="G493">
        <v>15</v>
      </c>
      <c r="H493">
        <v>20</v>
      </c>
      <c r="I493">
        <v>10</v>
      </c>
      <c r="J493">
        <v>17</v>
      </c>
      <c r="K493">
        <v>11</v>
      </c>
      <c r="L493">
        <v>11</v>
      </c>
      <c r="M493">
        <v>10</v>
      </c>
      <c r="N493">
        <v>16</v>
      </c>
      <c r="O493">
        <v>16</v>
      </c>
      <c r="P493">
        <v>11</v>
      </c>
      <c r="Q493" s="19">
        <f t="shared" si="80"/>
        <v>169</v>
      </c>
      <c r="R493" s="29">
        <f ca="1">SUM(OFFSET(E493,,,,List!$D$2))</f>
        <v>142</v>
      </c>
    </row>
    <row r="494" spans="1:18" x14ac:dyDescent="0.25">
      <c r="A494" t="s">
        <v>20</v>
      </c>
      <c r="B494" s="5" t="s">
        <v>97</v>
      </c>
      <c r="C494" t="s">
        <v>78</v>
      </c>
      <c r="D494" t="s">
        <v>110</v>
      </c>
      <c r="E494">
        <v>11</v>
      </c>
      <c r="F494">
        <v>20</v>
      </c>
      <c r="G494">
        <v>14</v>
      </c>
      <c r="H494">
        <v>10</v>
      </c>
      <c r="I494">
        <v>15</v>
      </c>
      <c r="J494">
        <v>17</v>
      </c>
      <c r="K494">
        <v>14</v>
      </c>
      <c r="L494">
        <v>10</v>
      </c>
      <c r="M494">
        <v>14</v>
      </c>
      <c r="N494">
        <v>14</v>
      </c>
      <c r="O494">
        <v>13</v>
      </c>
      <c r="P494">
        <v>18</v>
      </c>
      <c r="Q494" s="19">
        <f t="shared" si="80"/>
        <v>170</v>
      </c>
      <c r="R494" s="29">
        <f ca="1">SUM(OFFSET(E494,,,,List!$D$2))</f>
        <v>139</v>
      </c>
    </row>
    <row r="495" spans="1:18" x14ac:dyDescent="0.25">
      <c r="A495" t="s">
        <v>20</v>
      </c>
      <c r="B495" s="5" t="s">
        <v>97</v>
      </c>
      <c r="C495" t="s">
        <v>78</v>
      </c>
      <c r="D495" t="s">
        <v>107</v>
      </c>
      <c r="E495">
        <v>19</v>
      </c>
      <c r="F495">
        <v>15</v>
      </c>
      <c r="G495">
        <v>13</v>
      </c>
      <c r="H495">
        <v>12</v>
      </c>
      <c r="I495">
        <v>17</v>
      </c>
      <c r="J495">
        <v>12</v>
      </c>
      <c r="K495">
        <v>20</v>
      </c>
      <c r="L495">
        <v>19</v>
      </c>
      <c r="M495">
        <v>13</v>
      </c>
      <c r="N495">
        <v>19</v>
      </c>
      <c r="O495">
        <v>12</v>
      </c>
      <c r="P495">
        <v>17</v>
      </c>
      <c r="Q495" s="19">
        <f t="shared" si="80"/>
        <v>188</v>
      </c>
      <c r="R495" s="29">
        <f ca="1">SUM(OFFSET(E495,,,,List!$D$2))</f>
        <v>159</v>
      </c>
    </row>
    <row r="496" spans="1:18" x14ac:dyDescent="0.25">
      <c r="B496" s="5"/>
      <c r="Q496" s="19">
        <f t="shared" si="80"/>
        <v>0</v>
      </c>
      <c r="R496" s="29">
        <f ca="1">SUM(OFFSET(E496,,,,List!$D$2))</f>
        <v>0</v>
      </c>
    </row>
    <row r="497" spans="1:18" x14ac:dyDescent="0.25">
      <c r="A497" t="s">
        <v>20</v>
      </c>
      <c r="B497" s="5" t="s">
        <v>97</v>
      </c>
      <c r="C497" t="str">
        <f>List!$M$4</f>
        <v>Asia Pac</v>
      </c>
      <c r="D497" t="s">
        <v>83</v>
      </c>
      <c r="E497">
        <v>12</v>
      </c>
      <c r="F497">
        <v>18</v>
      </c>
      <c r="G497">
        <v>12</v>
      </c>
      <c r="H497">
        <v>11</v>
      </c>
      <c r="I497">
        <v>16</v>
      </c>
      <c r="J497">
        <v>19</v>
      </c>
      <c r="K497">
        <v>15</v>
      </c>
      <c r="L497">
        <v>19</v>
      </c>
      <c r="M497">
        <v>18</v>
      </c>
      <c r="N497">
        <v>15</v>
      </c>
      <c r="O497">
        <v>13</v>
      </c>
      <c r="P497">
        <v>16</v>
      </c>
      <c r="Q497" s="19">
        <f t="shared" si="80"/>
        <v>184</v>
      </c>
      <c r="R497" s="29">
        <f ca="1">SUM(OFFSET(E497,,,,List!$D$2))</f>
        <v>155</v>
      </c>
    </row>
    <row r="498" spans="1:18" x14ac:dyDescent="0.25">
      <c r="A498" t="s">
        <v>20</v>
      </c>
      <c r="B498" s="5" t="s">
        <v>97</v>
      </c>
      <c r="C498" t="str">
        <f>List!$M$4</f>
        <v>Asia Pac</v>
      </c>
      <c r="D498" t="s">
        <v>124</v>
      </c>
      <c r="E498">
        <v>19</v>
      </c>
      <c r="F498">
        <v>15</v>
      </c>
      <c r="G498">
        <v>15</v>
      </c>
      <c r="H498">
        <v>17</v>
      </c>
      <c r="I498">
        <v>19</v>
      </c>
      <c r="J498">
        <v>18</v>
      </c>
      <c r="K498">
        <v>13</v>
      </c>
      <c r="L498">
        <v>17</v>
      </c>
      <c r="M498">
        <v>16</v>
      </c>
      <c r="N498">
        <v>20</v>
      </c>
      <c r="O498">
        <v>13</v>
      </c>
      <c r="P498">
        <v>17</v>
      </c>
      <c r="Q498" s="19">
        <f t="shared" si="80"/>
        <v>199</v>
      </c>
      <c r="R498" s="29">
        <f ca="1">SUM(OFFSET(E498,,,,List!$D$2))</f>
        <v>169</v>
      </c>
    </row>
    <row r="499" spans="1:18" x14ac:dyDescent="0.25">
      <c r="A499" t="s">
        <v>20</v>
      </c>
      <c r="B499" s="5" t="s">
        <v>97</v>
      </c>
      <c r="C499" t="str">
        <f>List!$M$4</f>
        <v>Asia Pac</v>
      </c>
      <c r="D499" t="s">
        <v>126</v>
      </c>
      <c r="E499">
        <v>11</v>
      </c>
      <c r="F499">
        <v>11</v>
      </c>
      <c r="G499">
        <v>13</v>
      </c>
      <c r="H499">
        <v>10</v>
      </c>
      <c r="I499">
        <v>10</v>
      </c>
      <c r="J499">
        <v>13</v>
      </c>
      <c r="K499">
        <v>12</v>
      </c>
      <c r="L499">
        <v>16</v>
      </c>
      <c r="M499">
        <v>19</v>
      </c>
      <c r="N499">
        <v>18</v>
      </c>
      <c r="O499">
        <v>10</v>
      </c>
      <c r="P499">
        <v>13</v>
      </c>
      <c r="Q499" s="19">
        <f t="shared" si="80"/>
        <v>156</v>
      </c>
      <c r="R499" s="29">
        <f ca="1">SUM(OFFSET(E499,,,,List!$D$2))</f>
        <v>133</v>
      </c>
    </row>
    <row r="500" spans="1:18" x14ac:dyDescent="0.25">
      <c r="A500" t="s">
        <v>20</v>
      </c>
      <c r="B500" s="5" t="s">
        <v>97</v>
      </c>
      <c r="C500" t="str">
        <f>List!$M$4</f>
        <v>Asia Pac</v>
      </c>
      <c r="D500" t="s">
        <v>84</v>
      </c>
      <c r="E500">
        <v>20</v>
      </c>
      <c r="F500">
        <v>17</v>
      </c>
      <c r="G500">
        <v>15</v>
      </c>
      <c r="H500">
        <v>17</v>
      </c>
      <c r="I500">
        <v>20</v>
      </c>
      <c r="J500">
        <v>12</v>
      </c>
      <c r="K500">
        <v>10</v>
      </c>
      <c r="L500">
        <v>17</v>
      </c>
      <c r="M500">
        <v>14</v>
      </c>
      <c r="N500">
        <v>19</v>
      </c>
      <c r="O500">
        <v>20</v>
      </c>
      <c r="P500">
        <v>17</v>
      </c>
      <c r="Q500" s="19">
        <f t="shared" si="80"/>
        <v>198</v>
      </c>
      <c r="R500" s="29">
        <f ca="1">SUM(OFFSET(E500,,,,List!$D$2))</f>
        <v>161</v>
      </c>
    </row>
    <row r="501" spans="1:18" x14ac:dyDescent="0.25">
      <c r="A501" t="s">
        <v>20</v>
      </c>
      <c r="B501" s="5" t="s">
        <v>97</v>
      </c>
      <c r="C501" t="str">
        <f>List!$M$4</f>
        <v>Asia Pac</v>
      </c>
      <c r="D501" t="s">
        <v>122</v>
      </c>
      <c r="E501">
        <v>12</v>
      </c>
      <c r="F501">
        <v>19</v>
      </c>
      <c r="G501">
        <v>19</v>
      </c>
      <c r="H501">
        <v>17</v>
      </c>
      <c r="I501">
        <v>20</v>
      </c>
      <c r="J501">
        <v>13</v>
      </c>
      <c r="K501">
        <v>15</v>
      </c>
      <c r="L501">
        <v>15</v>
      </c>
      <c r="M501">
        <v>18</v>
      </c>
      <c r="N501">
        <v>13</v>
      </c>
      <c r="O501">
        <v>18</v>
      </c>
      <c r="P501">
        <v>18</v>
      </c>
      <c r="Q501" s="19">
        <f t="shared" si="80"/>
        <v>197</v>
      </c>
      <c r="R501" s="29">
        <f ca="1">SUM(OFFSET(E501,,,,List!$D$2))</f>
        <v>161</v>
      </c>
    </row>
    <row r="502" spans="1:18" x14ac:dyDescent="0.25">
      <c r="A502" t="s">
        <v>20</v>
      </c>
      <c r="B502" s="5" t="s">
        <v>97</v>
      </c>
      <c r="C502" t="str">
        <f>List!$M$4</f>
        <v>Asia Pac</v>
      </c>
      <c r="D502" t="s">
        <v>85</v>
      </c>
      <c r="E502">
        <v>17</v>
      </c>
      <c r="F502">
        <v>10</v>
      </c>
      <c r="G502">
        <v>11</v>
      </c>
      <c r="H502">
        <v>20</v>
      </c>
      <c r="I502">
        <v>13</v>
      </c>
      <c r="J502">
        <v>19</v>
      </c>
      <c r="K502">
        <v>11</v>
      </c>
      <c r="L502">
        <v>15</v>
      </c>
      <c r="M502">
        <v>11</v>
      </c>
      <c r="N502">
        <v>17</v>
      </c>
      <c r="O502">
        <v>11</v>
      </c>
      <c r="P502">
        <v>11</v>
      </c>
      <c r="Q502" s="19">
        <f t="shared" si="80"/>
        <v>166</v>
      </c>
      <c r="R502" s="29">
        <f ca="1">SUM(OFFSET(E502,,,,List!$D$2))</f>
        <v>144</v>
      </c>
    </row>
    <row r="503" spans="1:18" x14ac:dyDescent="0.25">
      <c r="A503" t="s">
        <v>20</v>
      </c>
      <c r="B503" s="5" t="s">
        <v>97</v>
      </c>
      <c r="C503" t="str">
        <f>List!$M$4</f>
        <v>Asia Pac</v>
      </c>
      <c r="D503" t="s">
        <v>127</v>
      </c>
      <c r="E503">
        <v>15</v>
      </c>
      <c r="F503">
        <v>16</v>
      </c>
      <c r="G503">
        <v>20</v>
      </c>
      <c r="H503">
        <v>13</v>
      </c>
      <c r="I503">
        <v>17</v>
      </c>
      <c r="J503">
        <v>12</v>
      </c>
      <c r="K503">
        <v>15</v>
      </c>
      <c r="L503">
        <v>18</v>
      </c>
      <c r="M503">
        <v>17</v>
      </c>
      <c r="N503">
        <v>12</v>
      </c>
      <c r="O503">
        <v>19</v>
      </c>
      <c r="P503">
        <v>13</v>
      </c>
      <c r="Q503" s="19">
        <f t="shared" si="80"/>
        <v>187</v>
      </c>
      <c r="R503" s="29">
        <f ca="1">SUM(OFFSET(E503,,,,List!$D$2))</f>
        <v>155</v>
      </c>
    </row>
    <row r="504" spans="1:18" x14ac:dyDescent="0.25">
      <c r="A504" t="s">
        <v>20</v>
      </c>
      <c r="B504" s="5" t="s">
        <v>97</v>
      </c>
      <c r="C504" t="str">
        <f>List!$M$4</f>
        <v>Asia Pac</v>
      </c>
      <c r="D504" t="s">
        <v>121</v>
      </c>
      <c r="E504">
        <v>13</v>
      </c>
      <c r="F504">
        <v>16</v>
      </c>
      <c r="G504">
        <v>19</v>
      </c>
      <c r="H504">
        <v>13</v>
      </c>
      <c r="I504">
        <v>19</v>
      </c>
      <c r="J504">
        <v>16</v>
      </c>
      <c r="K504">
        <v>19</v>
      </c>
      <c r="L504">
        <v>14</v>
      </c>
      <c r="M504">
        <v>15</v>
      </c>
      <c r="N504">
        <v>19</v>
      </c>
      <c r="O504">
        <v>19</v>
      </c>
      <c r="P504">
        <v>17</v>
      </c>
      <c r="Q504" s="19">
        <f t="shared" si="80"/>
        <v>199</v>
      </c>
      <c r="R504" s="29">
        <f ca="1">SUM(OFFSET(E504,,,,List!$D$2))</f>
        <v>163</v>
      </c>
    </row>
    <row r="505" spans="1:18" x14ac:dyDescent="0.25">
      <c r="A505" t="s">
        <v>20</v>
      </c>
      <c r="B505" s="5" t="s">
        <v>97</v>
      </c>
      <c r="C505" t="str">
        <f>List!$M$4</f>
        <v>Asia Pac</v>
      </c>
      <c r="D505" t="s">
        <v>123</v>
      </c>
      <c r="E505">
        <v>18</v>
      </c>
      <c r="F505">
        <v>14</v>
      </c>
      <c r="G505">
        <v>19</v>
      </c>
      <c r="H505">
        <v>14</v>
      </c>
      <c r="I505">
        <v>13</v>
      </c>
      <c r="J505">
        <v>11</v>
      </c>
      <c r="K505">
        <v>13</v>
      </c>
      <c r="L505">
        <v>17</v>
      </c>
      <c r="M505">
        <v>11</v>
      </c>
      <c r="N505">
        <v>10</v>
      </c>
      <c r="O505">
        <v>18</v>
      </c>
      <c r="P505">
        <v>14</v>
      </c>
      <c r="Q505" s="19">
        <f t="shared" si="80"/>
        <v>172</v>
      </c>
      <c r="R505" s="29">
        <f ca="1">SUM(OFFSET(E505,,,,List!$D$2))</f>
        <v>140</v>
      </c>
    </row>
    <row r="506" spans="1:18" x14ac:dyDescent="0.25">
      <c r="A506" t="s">
        <v>20</v>
      </c>
      <c r="B506" s="5" t="s">
        <v>97</v>
      </c>
      <c r="C506" t="str">
        <f>List!$M$4</f>
        <v>Asia Pac</v>
      </c>
      <c r="D506" t="s">
        <v>125</v>
      </c>
      <c r="E506">
        <v>20</v>
      </c>
      <c r="F506">
        <v>16</v>
      </c>
      <c r="G506">
        <v>10</v>
      </c>
      <c r="H506">
        <v>15</v>
      </c>
      <c r="I506">
        <v>10</v>
      </c>
      <c r="J506">
        <v>15</v>
      </c>
      <c r="K506">
        <v>19</v>
      </c>
      <c r="L506">
        <v>17</v>
      </c>
      <c r="M506">
        <v>20</v>
      </c>
      <c r="N506">
        <v>10</v>
      </c>
      <c r="O506">
        <v>14</v>
      </c>
      <c r="P506">
        <v>11</v>
      </c>
      <c r="Q506" s="19">
        <f t="shared" si="80"/>
        <v>177</v>
      </c>
      <c r="R506" s="29">
        <f ca="1">SUM(OFFSET(E506,,,,List!$D$2))</f>
        <v>152</v>
      </c>
    </row>
    <row r="507" spans="1:18" x14ac:dyDescent="0.25">
      <c r="B507" s="5"/>
      <c r="Q507" s="19">
        <f t="shared" si="80"/>
        <v>0</v>
      </c>
      <c r="R507" s="29">
        <f ca="1">SUM(OFFSET(E507,,,,List!$D$2))</f>
        <v>0</v>
      </c>
    </row>
    <row r="508" spans="1:18" x14ac:dyDescent="0.25">
      <c r="A508" t="s">
        <v>20</v>
      </c>
      <c r="B508" s="5" t="s">
        <v>97</v>
      </c>
      <c r="C508" t="s">
        <v>79</v>
      </c>
      <c r="D508" t="s">
        <v>133</v>
      </c>
      <c r="E508">
        <v>16</v>
      </c>
      <c r="F508">
        <v>20</v>
      </c>
      <c r="G508">
        <v>11</v>
      </c>
      <c r="H508">
        <v>20</v>
      </c>
      <c r="I508">
        <v>15</v>
      </c>
      <c r="J508">
        <v>12</v>
      </c>
      <c r="K508">
        <v>12</v>
      </c>
      <c r="L508">
        <v>15</v>
      </c>
      <c r="M508">
        <v>18</v>
      </c>
      <c r="N508">
        <v>11</v>
      </c>
      <c r="O508">
        <v>10</v>
      </c>
      <c r="P508">
        <v>13</v>
      </c>
      <c r="Q508" s="19">
        <f t="shared" si="80"/>
        <v>173</v>
      </c>
      <c r="R508" s="29">
        <f ca="1">SUM(OFFSET(E508,,,,List!$D$2))</f>
        <v>150</v>
      </c>
    </row>
    <row r="509" spans="1:18" x14ac:dyDescent="0.25">
      <c r="A509" t="s">
        <v>20</v>
      </c>
      <c r="B509" s="5" t="s">
        <v>97</v>
      </c>
      <c r="C509" t="s">
        <v>79</v>
      </c>
      <c r="D509" t="s">
        <v>137</v>
      </c>
      <c r="E509">
        <v>18</v>
      </c>
      <c r="F509">
        <v>19</v>
      </c>
      <c r="G509">
        <v>18</v>
      </c>
      <c r="H509">
        <v>11</v>
      </c>
      <c r="I509">
        <v>17</v>
      </c>
      <c r="J509">
        <v>16</v>
      </c>
      <c r="K509">
        <v>20</v>
      </c>
      <c r="L509">
        <v>20</v>
      </c>
      <c r="M509">
        <v>16</v>
      </c>
      <c r="N509">
        <v>14</v>
      </c>
      <c r="O509">
        <v>11</v>
      </c>
      <c r="P509">
        <v>19</v>
      </c>
      <c r="Q509" s="19">
        <f t="shared" si="80"/>
        <v>199</v>
      </c>
      <c r="R509" s="29">
        <f ca="1">SUM(OFFSET(E509,,,,List!$D$2))</f>
        <v>169</v>
      </c>
    </row>
    <row r="510" spans="1:18" x14ac:dyDescent="0.25">
      <c r="A510" t="s">
        <v>20</v>
      </c>
      <c r="B510" s="5" t="s">
        <v>97</v>
      </c>
      <c r="C510" t="s">
        <v>79</v>
      </c>
      <c r="D510" t="s">
        <v>134</v>
      </c>
      <c r="E510">
        <v>16</v>
      </c>
      <c r="F510">
        <v>13</v>
      </c>
      <c r="G510">
        <v>17</v>
      </c>
      <c r="H510">
        <v>17</v>
      </c>
      <c r="I510">
        <v>19</v>
      </c>
      <c r="J510">
        <v>15</v>
      </c>
      <c r="K510">
        <v>16</v>
      </c>
      <c r="L510">
        <v>10</v>
      </c>
      <c r="M510">
        <v>20</v>
      </c>
      <c r="N510">
        <v>18</v>
      </c>
      <c r="O510">
        <v>20</v>
      </c>
      <c r="P510">
        <v>18</v>
      </c>
      <c r="Q510" s="19">
        <f t="shared" si="80"/>
        <v>199</v>
      </c>
      <c r="R510" s="29">
        <f ca="1">SUM(OFFSET(E510,,,,List!$D$2))</f>
        <v>161</v>
      </c>
    </row>
    <row r="511" spans="1:18" x14ac:dyDescent="0.25">
      <c r="A511" t="s">
        <v>20</v>
      </c>
      <c r="B511" s="5" t="s">
        <v>97</v>
      </c>
      <c r="C511" t="s">
        <v>79</v>
      </c>
      <c r="D511" t="s">
        <v>132</v>
      </c>
      <c r="E511">
        <v>16</v>
      </c>
      <c r="F511">
        <v>20</v>
      </c>
      <c r="G511">
        <v>14</v>
      </c>
      <c r="H511">
        <v>13</v>
      </c>
      <c r="I511">
        <v>10</v>
      </c>
      <c r="J511">
        <v>14</v>
      </c>
      <c r="K511">
        <v>10</v>
      </c>
      <c r="L511">
        <v>18</v>
      </c>
      <c r="M511">
        <v>14</v>
      </c>
      <c r="N511">
        <v>16</v>
      </c>
      <c r="O511">
        <v>12</v>
      </c>
      <c r="P511">
        <v>11</v>
      </c>
      <c r="Q511" s="19">
        <f t="shared" si="80"/>
        <v>168</v>
      </c>
      <c r="R511" s="29">
        <f ca="1">SUM(OFFSET(E511,,,,List!$D$2))</f>
        <v>145</v>
      </c>
    </row>
    <row r="512" spans="1:18" x14ac:dyDescent="0.25">
      <c r="A512" t="s">
        <v>20</v>
      </c>
      <c r="B512" s="5" t="s">
        <v>97</v>
      </c>
      <c r="C512" t="s">
        <v>79</v>
      </c>
      <c r="D512" t="s">
        <v>136</v>
      </c>
      <c r="E512">
        <v>11</v>
      </c>
      <c r="F512">
        <v>13</v>
      </c>
      <c r="G512">
        <v>19</v>
      </c>
      <c r="H512">
        <v>20</v>
      </c>
      <c r="I512">
        <v>19</v>
      </c>
      <c r="J512">
        <v>11</v>
      </c>
      <c r="K512">
        <v>14</v>
      </c>
      <c r="L512">
        <v>16</v>
      </c>
      <c r="M512">
        <v>14</v>
      </c>
      <c r="N512">
        <v>16</v>
      </c>
      <c r="O512">
        <v>14</v>
      </c>
      <c r="P512">
        <v>11</v>
      </c>
      <c r="Q512" s="19">
        <f t="shared" si="80"/>
        <v>178</v>
      </c>
      <c r="R512" s="29">
        <f ca="1">SUM(OFFSET(E512,,,,List!$D$2))</f>
        <v>153</v>
      </c>
    </row>
    <row r="513" spans="1:18" x14ac:dyDescent="0.25">
      <c r="A513" t="s">
        <v>20</v>
      </c>
      <c r="B513" s="5" t="s">
        <v>97</v>
      </c>
      <c r="C513" t="s">
        <v>79</v>
      </c>
      <c r="D513" t="s">
        <v>138</v>
      </c>
      <c r="E513">
        <v>16</v>
      </c>
      <c r="F513">
        <v>10</v>
      </c>
      <c r="G513">
        <v>13</v>
      </c>
      <c r="H513">
        <v>18</v>
      </c>
      <c r="I513">
        <v>10</v>
      </c>
      <c r="J513">
        <v>13</v>
      </c>
      <c r="K513">
        <v>17</v>
      </c>
      <c r="L513">
        <v>11</v>
      </c>
      <c r="M513">
        <v>17</v>
      </c>
      <c r="N513">
        <v>10</v>
      </c>
      <c r="O513">
        <v>10</v>
      </c>
      <c r="P513">
        <v>13</v>
      </c>
      <c r="Q513" s="19">
        <f t="shared" si="80"/>
        <v>158</v>
      </c>
      <c r="R513" s="29">
        <f ca="1">SUM(OFFSET(E513,,,,List!$D$2))</f>
        <v>135</v>
      </c>
    </row>
    <row r="514" spans="1:18" x14ac:dyDescent="0.25">
      <c r="A514" t="s">
        <v>20</v>
      </c>
      <c r="B514" s="5" t="s">
        <v>97</v>
      </c>
      <c r="C514" t="s">
        <v>79</v>
      </c>
      <c r="D514" t="s">
        <v>131</v>
      </c>
      <c r="E514">
        <v>18</v>
      </c>
      <c r="F514">
        <v>12</v>
      </c>
      <c r="G514">
        <v>11</v>
      </c>
      <c r="H514">
        <v>10</v>
      </c>
      <c r="I514">
        <v>19</v>
      </c>
      <c r="J514">
        <v>15</v>
      </c>
      <c r="K514">
        <v>10</v>
      </c>
      <c r="L514">
        <v>10</v>
      </c>
      <c r="M514">
        <v>19</v>
      </c>
      <c r="N514">
        <v>12</v>
      </c>
      <c r="O514">
        <v>18</v>
      </c>
      <c r="P514">
        <v>18</v>
      </c>
      <c r="Q514" s="19">
        <f t="shared" si="80"/>
        <v>172</v>
      </c>
      <c r="R514" s="29">
        <f ca="1">SUM(OFFSET(E514,,,,List!$D$2))</f>
        <v>136</v>
      </c>
    </row>
    <row r="515" spans="1:18" x14ac:dyDescent="0.25">
      <c r="A515" t="s">
        <v>20</v>
      </c>
      <c r="B515" s="5" t="s">
        <v>97</v>
      </c>
      <c r="C515" t="s">
        <v>79</v>
      </c>
      <c r="D515" t="s">
        <v>129</v>
      </c>
      <c r="E515">
        <v>13</v>
      </c>
      <c r="F515">
        <v>12</v>
      </c>
      <c r="G515">
        <v>11</v>
      </c>
      <c r="H515">
        <v>14</v>
      </c>
      <c r="I515">
        <v>13</v>
      </c>
      <c r="J515">
        <v>11</v>
      </c>
      <c r="K515">
        <v>12</v>
      </c>
      <c r="L515">
        <v>19</v>
      </c>
      <c r="M515">
        <v>10</v>
      </c>
      <c r="N515">
        <v>15</v>
      </c>
      <c r="O515">
        <v>14</v>
      </c>
      <c r="P515">
        <v>18</v>
      </c>
      <c r="Q515" s="19">
        <f t="shared" si="80"/>
        <v>162</v>
      </c>
      <c r="R515" s="29">
        <f ca="1">SUM(OFFSET(E515,,,,List!$D$2))</f>
        <v>130</v>
      </c>
    </row>
    <row r="516" spans="1:18" x14ac:dyDescent="0.25">
      <c r="A516" t="s">
        <v>20</v>
      </c>
      <c r="B516" s="5" t="s">
        <v>97</v>
      </c>
      <c r="C516" t="s">
        <v>79</v>
      </c>
      <c r="D516" t="s">
        <v>135</v>
      </c>
      <c r="E516">
        <v>19</v>
      </c>
      <c r="F516">
        <v>16</v>
      </c>
      <c r="G516">
        <v>10</v>
      </c>
      <c r="H516">
        <v>11</v>
      </c>
      <c r="I516">
        <v>18</v>
      </c>
      <c r="J516">
        <v>18</v>
      </c>
      <c r="K516">
        <v>17</v>
      </c>
      <c r="L516">
        <v>17</v>
      </c>
      <c r="M516">
        <v>13</v>
      </c>
      <c r="N516">
        <v>14</v>
      </c>
      <c r="O516">
        <v>14</v>
      </c>
      <c r="P516">
        <v>11</v>
      </c>
      <c r="Q516" s="19">
        <f t="shared" si="80"/>
        <v>178</v>
      </c>
      <c r="R516" s="29">
        <f ca="1">SUM(OFFSET(E516,,,,List!$D$2))</f>
        <v>153</v>
      </c>
    </row>
    <row r="517" spans="1:18" x14ac:dyDescent="0.25">
      <c r="A517" t="s">
        <v>20</v>
      </c>
      <c r="B517" s="5" t="s">
        <v>97</v>
      </c>
      <c r="C517" t="s">
        <v>79</v>
      </c>
      <c r="D517" t="s">
        <v>130</v>
      </c>
      <c r="E517">
        <v>12</v>
      </c>
      <c r="F517">
        <v>19</v>
      </c>
      <c r="G517">
        <v>16</v>
      </c>
      <c r="H517">
        <v>13</v>
      </c>
      <c r="I517">
        <v>10</v>
      </c>
      <c r="J517">
        <v>20</v>
      </c>
      <c r="K517">
        <v>16</v>
      </c>
      <c r="L517">
        <v>16</v>
      </c>
      <c r="M517">
        <v>20</v>
      </c>
      <c r="N517">
        <v>19</v>
      </c>
      <c r="O517">
        <v>15</v>
      </c>
      <c r="P517">
        <v>18</v>
      </c>
      <c r="Q517" s="19">
        <f t="shared" si="80"/>
        <v>194</v>
      </c>
      <c r="R517" s="29">
        <f ca="1">SUM(OFFSET(E517,,,,List!$D$2))</f>
        <v>161</v>
      </c>
    </row>
    <row r="520" spans="1:18" x14ac:dyDescent="0.25">
      <c r="A520" s="20" t="s">
        <v>41</v>
      </c>
      <c r="B520" s="42" t="s">
        <v>89</v>
      </c>
      <c r="C520" s="20" t="s">
        <v>55</v>
      </c>
      <c r="D520" s="11" t="s">
        <v>128</v>
      </c>
      <c r="E520" s="10" t="s">
        <v>42</v>
      </c>
      <c r="F520" s="10" t="s">
        <v>43</v>
      </c>
      <c r="G520" s="10" t="s">
        <v>44</v>
      </c>
      <c r="H520" s="10" t="s">
        <v>45</v>
      </c>
      <c r="I520" s="10" t="s">
        <v>46</v>
      </c>
      <c r="J520" s="10" t="s">
        <v>47</v>
      </c>
      <c r="K520" s="10" t="s">
        <v>48</v>
      </c>
      <c r="L520" s="10" t="s">
        <v>49</v>
      </c>
      <c r="M520" s="10" t="s">
        <v>50</v>
      </c>
      <c r="N520" s="10" t="s">
        <v>51</v>
      </c>
      <c r="O520" s="10" t="s">
        <v>6</v>
      </c>
      <c r="P520" s="10" t="s">
        <v>52</v>
      </c>
      <c r="Q520" s="10" t="s">
        <v>95</v>
      </c>
      <c r="R520" s="12" t="s">
        <v>40</v>
      </c>
    </row>
    <row r="521" spans="1:18" x14ac:dyDescent="0.25">
      <c r="A521" t="s">
        <v>20</v>
      </c>
      <c r="B521" t="s">
        <v>88</v>
      </c>
      <c r="E521" s="19">
        <v>33150</v>
      </c>
      <c r="F521" s="19">
        <v>33400</v>
      </c>
      <c r="G521" s="19">
        <v>33410</v>
      </c>
      <c r="H521" s="19">
        <v>33401</v>
      </c>
      <c r="I521" s="19">
        <v>33500</v>
      </c>
      <c r="J521" s="19">
        <v>33520</v>
      </c>
      <c r="K521" s="19">
        <v>33524</v>
      </c>
      <c r="L521" s="19">
        <v>33200</v>
      </c>
      <c r="M521" s="19">
        <v>33222</v>
      </c>
      <c r="N521" s="19">
        <v>33230</v>
      </c>
      <c r="O521" s="19">
        <v>33208</v>
      </c>
      <c r="P521" s="19">
        <v>33211</v>
      </c>
      <c r="Q521" s="19">
        <f>AVERAGE(E521:P521)</f>
        <v>33331.333333333336</v>
      </c>
      <c r="R521" s="19">
        <f ca="1">OFFSET(B521,,List!$D$2)</f>
        <v>33200</v>
      </c>
    </row>
    <row r="522" spans="1:18" x14ac:dyDescent="0.25">
      <c r="A522" t="s">
        <v>20</v>
      </c>
      <c r="B522" t="s">
        <v>90</v>
      </c>
      <c r="E522" s="19">
        <v>25160</v>
      </c>
      <c r="F522" s="19">
        <v>25150</v>
      </c>
      <c r="G522" s="19">
        <v>25208</v>
      </c>
      <c r="H522" s="19">
        <v>25250</v>
      </c>
      <c r="I522" s="19">
        <v>25259</v>
      </c>
      <c r="J522" s="19">
        <v>25280</v>
      </c>
      <c r="K522" s="19">
        <v>25300</v>
      </c>
      <c r="L522" s="19">
        <v>25310</v>
      </c>
      <c r="M522" s="19">
        <v>25340</v>
      </c>
      <c r="N522" s="19">
        <v>25300</v>
      </c>
      <c r="O522" s="19">
        <v>25380</v>
      </c>
      <c r="P522" s="19">
        <v>25400</v>
      </c>
      <c r="Q522" s="19">
        <f t="shared" ref="Q522:Q525" si="81">AVERAGE(E522:P522)</f>
        <v>25278.083333333332</v>
      </c>
      <c r="R522" s="19">
        <f ca="1">OFFSET(B522,,List!$D$2)</f>
        <v>25310</v>
      </c>
    </row>
    <row r="523" spans="1:18" x14ac:dyDescent="0.25">
      <c r="A523" t="s">
        <v>20</v>
      </c>
      <c r="B523" t="s">
        <v>91</v>
      </c>
      <c r="E523" s="19">
        <v>40200</v>
      </c>
      <c r="F523" s="19">
        <v>40210</v>
      </c>
      <c r="G523" s="19">
        <v>40230</v>
      </c>
      <c r="H523" s="19">
        <v>40222</v>
      </c>
      <c r="I523" s="19">
        <v>40256</v>
      </c>
      <c r="J523" s="19">
        <v>40600</v>
      </c>
      <c r="K523" s="19">
        <v>40620</v>
      </c>
      <c r="L523" s="19">
        <v>40650</v>
      </c>
      <c r="M523" s="19">
        <v>40590</v>
      </c>
      <c r="N523" s="19">
        <v>40580</v>
      </c>
      <c r="O523" s="19">
        <v>40600</v>
      </c>
      <c r="P523" s="19">
        <v>40655</v>
      </c>
      <c r="Q523" s="19">
        <f t="shared" si="81"/>
        <v>40451.083333333336</v>
      </c>
      <c r="R523" s="19">
        <f ca="1">OFFSET(B523,,List!$D$2)</f>
        <v>40650</v>
      </c>
    </row>
    <row r="524" spans="1:18" x14ac:dyDescent="0.25">
      <c r="A524" t="s">
        <v>20</v>
      </c>
      <c r="B524" t="s">
        <v>92</v>
      </c>
      <c r="E524" s="19">
        <v>35280</v>
      </c>
      <c r="F524" s="19">
        <v>37300</v>
      </c>
      <c r="G524" s="19">
        <v>35355</v>
      </c>
      <c r="H524" s="19">
        <v>35400</v>
      </c>
      <c r="I524" s="19">
        <v>35450</v>
      </c>
      <c r="J524" s="19">
        <v>35420</v>
      </c>
      <c r="K524" s="19">
        <v>35200</v>
      </c>
      <c r="L524" s="19">
        <v>35100</v>
      </c>
      <c r="M524" s="19">
        <v>35150</v>
      </c>
      <c r="N524" s="19">
        <v>35250</v>
      </c>
      <c r="O524" s="19">
        <v>35300</v>
      </c>
      <c r="P524" s="19">
        <v>35450</v>
      </c>
      <c r="Q524" s="19">
        <f t="shared" si="81"/>
        <v>35471.25</v>
      </c>
      <c r="R524" s="19">
        <f ca="1">OFFSET(B524,,List!$D$2)</f>
        <v>35100</v>
      </c>
    </row>
    <row r="525" spans="1:18" x14ac:dyDescent="0.25">
      <c r="A525" t="s">
        <v>20</v>
      </c>
      <c r="B525" t="s">
        <v>93</v>
      </c>
      <c r="E525" s="19">
        <v>15200</v>
      </c>
      <c r="F525" s="19">
        <v>15250</v>
      </c>
      <c r="G525" s="19">
        <v>16222</v>
      </c>
      <c r="H525" s="19">
        <v>16350</v>
      </c>
      <c r="I525" s="19">
        <v>17390</v>
      </c>
      <c r="J525" s="19">
        <v>17410</v>
      </c>
      <c r="K525" s="19">
        <v>17430</v>
      </c>
      <c r="L525" s="19">
        <v>18400</v>
      </c>
      <c r="M525" s="19">
        <v>18350</v>
      </c>
      <c r="N525" s="19">
        <v>18322</v>
      </c>
      <c r="O525" s="19">
        <v>20300</v>
      </c>
      <c r="P525" s="19">
        <v>21280</v>
      </c>
      <c r="Q525" s="19">
        <f t="shared" si="81"/>
        <v>17658.666666666668</v>
      </c>
      <c r="R525" s="19">
        <f ca="1">OFFSET(B525,,List!$D$2)</f>
        <v>18400</v>
      </c>
    </row>
    <row r="526" spans="1:18" x14ac:dyDescent="0.25">
      <c r="A526" t="s">
        <v>20</v>
      </c>
      <c r="B526" t="s">
        <v>15</v>
      </c>
      <c r="E526" s="40">
        <f t="shared" ref="E526:Q526" si="82">SUM(E521:E525)</f>
        <v>148990</v>
      </c>
      <c r="F526" s="40">
        <f t="shared" si="82"/>
        <v>151310</v>
      </c>
      <c r="G526" s="40">
        <f t="shared" si="82"/>
        <v>150425</v>
      </c>
      <c r="H526" s="40">
        <f t="shared" si="82"/>
        <v>150623</v>
      </c>
      <c r="I526" s="40">
        <f t="shared" si="82"/>
        <v>151855</v>
      </c>
      <c r="J526" s="40">
        <f t="shared" si="82"/>
        <v>152230</v>
      </c>
      <c r="K526" s="40">
        <f t="shared" si="82"/>
        <v>152074</v>
      </c>
      <c r="L526" s="40">
        <f t="shared" si="82"/>
        <v>152660</v>
      </c>
      <c r="M526" s="40">
        <f t="shared" si="82"/>
        <v>152652</v>
      </c>
      <c r="N526" s="40">
        <f t="shared" si="82"/>
        <v>152682</v>
      </c>
      <c r="O526" s="40">
        <f t="shared" si="82"/>
        <v>154788</v>
      </c>
      <c r="P526" s="40">
        <f t="shared" si="82"/>
        <v>155996</v>
      </c>
      <c r="Q526" s="40">
        <f t="shared" si="82"/>
        <v>152190.41666666666</v>
      </c>
      <c r="R526" s="19">
        <f ca="1">OFFSET(B526,,List!$D$2)</f>
        <v>152660</v>
      </c>
    </row>
    <row r="529" spans="1:18" x14ac:dyDescent="0.25">
      <c r="A529" s="20" t="s">
        <v>41</v>
      </c>
      <c r="B529" s="20" t="s">
        <v>54</v>
      </c>
      <c r="C529" s="20" t="s">
        <v>55</v>
      </c>
      <c r="D529" s="11" t="s">
        <v>128</v>
      </c>
      <c r="E529" s="10" t="s">
        <v>42</v>
      </c>
      <c r="F529" s="10" t="s">
        <v>43</v>
      </c>
      <c r="G529" s="10" t="s">
        <v>44</v>
      </c>
      <c r="H529" s="10" t="s">
        <v>45</v>
      </c>
      <c r="I529" s="10" t="s">
        <v>46</v>
      </c>
      <c r="J529" s="10" t="s">
        <v>47</v>
      </c>
      <c r="K529" s="10" t="s">
        <v>48</v>
      </c>
      <c r="L529" s="10" t="s">
        <v>49</v>
      </c>
      <c r="M529" s="10" t="s">
        <v>50</v>
      </c>
      <c r="N529" s="10" t="s">
        <v>51</v>
      </c>
      <c r="O529" s="10" t="s">
        <v>6</v>
      </c>
      <c r="P529" s="10" t="s">
        <v>52</v>
      </c>
      <c r="Q529" s="10" t="s">
        <v>15</v>
      </c>
      <c r="R529" s="12" t="s">
        <v>40</v>
      </c>
    </row>
    <row r="530" spans="1:18" x14ac:dyDescent="0.25">
      <c r="A530" t="s">
        <v>20</v>
      </c>
      <c r="B530" t="s">
        <v>99</v>
      </c>
      <c r="C530" t="s">
        <v>103</v>
      </c>
      <c r="E530" s="8">
        <v>2.0199999999999999E-2</v>
      </c>
      <c r="F530" s="8">
        <v>2.1000000000000001E-2</v>
      </c>
      <c r="G530" s="8">
        <v>2.0199999999999999E-2</v>
      </c>
      <c r="H530" s="8">
        <v>2.1999999999999999E-2</v>
      </c>
      <c r="I530" s="8">
        <v>2.3E-2</v>
      </c>
      <c r="J530" s="8">
        <v>2.2499999999999999E-2</v>
      </c>
      <c r="K530" s="8">
        <v>2.1999999999999999E-2</v>
      </c>
      <c r="L530" s="8">
        <v>2.4E-2</v>
      </c>
      <c r="M530" s="8">
        <v>2.5000000000000001E-2</v>
      </c>
      <c r="N530" s="8">
        <v>2.4E-2</v>
      </c>
      <c r="O530" s="8">
        <v>2.5000000000000001E-2</v>
      </c>
      <c r="P530" s="8">
        <v>2.5999999999999999E-2</v>
      </c>
      <c r="Q530" s="19"/>
      <c r="R530" s="8">
        <f ca="1">OFFSET(B530,,List!$D$2)</f>
        <v>2.4E-2</v>
      </c>
    </row>
    <row r="531" spans="1:18" x14ac:dyDescent="0.25">
      <c r="A531" t="s">
        <v>20</v>
      </c>
      <c r="B531" t="s">
        <v>99</v>
      </c>
      <c r="C531" t="s">
        <v>78</v>
      </c>
      <c r="E531" s="8">
        <v>1.7399999999999999E-2</v>
      </c>
      <c r="F531" s="8">
        <v>1.6299999999999999E-2</v>
      </c>
      <c r="G531" s="8">
        <v>1.9099999999999999E-2</v>
      </c>
      <c r="H531" s="8">
        <v>1.3100000000000001E-2</v>
      </c>
      <c r="I531" s="8">
        <v>1.7100000000000001E-2</v>
      </c>
      <c r="J531" s="8">
        <v>1.35E-2</v>
      </c>
      <c r="K531" s="8">
        <v>1.67E-2</v>
      </c>
      <c r="L531" s="8">
        <v>1.7500000000000002E-2</v>
      </c>
      <c r="M531" s="8">
        <v>1.0500000000000001E-2</v>
      </c>
      <c r="N531" s="8">
        <v>1.03E-2</v>
      </c>
      <c r="O531" s="8">
        <v>1.04E-2</v>
      </c>
      <c r="P531" s="8">
        <v>1.7100000000000001E-2</v>
      </c>
      <c r="Q531" s="19"/>
      <c r="R531" s="8">
        <f ca="1">OFFSET(B531,,List!$D$2)</f>
        <v>1.7500000000000002E-2</v>
      </c>
    </row>
    <row r="532" spans="1:18" x14ac:dyDescent="0.25">
      <c r="A532" t="s">
        <v>20</v>
      </c>
      <c r="B532" t="s">
        <v>99</v>
      </c>
      <c r="C532" t="s">
        <v>80</v>
      </c>
      <c r="E532" s="8">
        <v>1.32E-2</v>
      </c>
      <c r="F532" s="8">
        <v>1.6899999999999998E-2</v>
      </c>
      <c r="G532" s="8">
        <v>1.66E-2</v>
      </c>
      <c r="H532" s="8">
        <v>1.12E-2</v>
      </c>
      <c r="I532" s="8">
        <v>1.9300000000000001E-2</v>
      </c>
      <c r="J532" s="8">
        <v>1.15E-2</v>
      </c>
      <c r="K532" s="8">
        <v>0.01</v>
      </c>
      <c r="L532" s="8">
        <v>1.2999999999999999E-2</v>
      </c>
      <c r="M532" s="8">
        <v>1.1299999999999999E-2</v>
      </c>
      <c r="N532" s="8">
        <v>1.3899999999999999E-2</v>
      </c>
      <c r="O532" s="8">
        <v>1.4200000000000001E-2</v>
      </c>
      <c r="P532" s="8">
        <v>1.01E-2</v>
      </c>
      <c r="Q532" s="19"/>
      <c r="R532" s="8">
        <f ca="1">OFFSET(B532,,List!$D$2)</f>
        <v>1.2999999999999999E-2</v>
      </c>
    </row>
    <row r="533" spans="1:18" x14ac:dyDescent="0.25">
      <c r="A533" t="s">
        <v>20</v>
      </c>
      <c r="B533" t="s">
        <v>99</v>
      </c>
      <c r="C533" t="s">
        <v>79</v>
      </c>
      <c r="E533" s="8">
        <v>1.2999999999999999E-2</v>
      </c>
      <c r="F533" s="8">
        <v>1.11E-2</v>
      </c>
      <c r="G533" s="8">
        <v>1.41E-2</v>
      </c>
      <c r="H533" s="8">
        <v>1.23E-2</v>
      </c>
      <c r="I533" s="8">
        <v>1.21E-2</v>
      </c>
      <c r="J533" s="8">
        <v>1.44E-2</v>
      </c>
      <c r="K533" s="8">
        <v>1.0200000000000001E-2</v>
      </c>
      <c r="L533" s="8">
        <v>1.26E-2</v>
      </c>
      <c r="M533" s="8">
        <v>1.21E-2</v>
      </c>
      <c r="N533" s="8">
        <v>1.7299999999999999E-2</v>
      </c>
      <c r="O533" s="8">
        <v>1.2800000000000001E-2</v>
      </c>
      <c r="P533" s="8">
        <v>1.6500000000000001E-2</v>
      </c>
      <c r="Q533" s="19"/>
      <c r="R533" s="8">
        <f ca="1">OFFSET(B533,,List!$D$2)</f>
        <v>1.26E-2</v>
      </c>
    </row>
    <row r="534" spans="1:18" x14ac:dyDescent="0.25">
      <c r="E534" s="8"/>
      <c r="F534" s="8"/>
      <c r="G534" s="8"/>
      <c r="H534" s="8"/>
      <c r="I534" s="8"/>
      <c r="J534" s="8"/>
      <c r="K534" s="8"/>
      <c r="L534" s="8"/>
      <c r="M534" s="8"/>
      <c r="N534" s="8"/>
      <c r="O534" s="8"/>
      <c r="P534" s="8"/>
      <c r="Q534" s="19"/>
      <c r="R534" s="8"/>
    </row>
    <row r="535" spans="1:18" x14ac:dyDescent="0.25">
      <c r="A535" s="20" t="s">
        <v>41</v>
      </c>
      <c r="B535" s="20" t="s">
        <v>54</v>
      </c>
      <c r="C535" s="20" t="s">
        <v>55</v>
      </c>
      <c r="D535" s="11" t="s">
        <v>128</v>
      </c>
      <c r="E535" s="10" t="s">
        <v>42</v>
      </c>
      <c r="F535" s="10" t="s">
        <v>43</v>
      </c>
      <c r="G535" s="10" t="s">
        <v>44</v>
      </c>
      <c r="H535" s="10" t="s">
        <v>45</v>
      </c>
      <c r="I535" s="10" t="s">
        <v>46</v>
      </c>
      <c r="J535" s="10" t="s">
        <v>47</v>
      </c>
      <c r="K535" s="10" t="s">
        <v>48</v>
      </c>
      <c r="L535" s="10" t="s">
        <v>49</v>
      </c>
      <c r="M535" s="10" t="s">
        <v>50</v>
      </c>
      <c r="N535" s="10" t="s">
        <v>51</v>
      </c>
      <c r="O535" s="10" t="s">
        <v>6</v>
      </c>
      <c r="P535" s="10" t="s">
        <v>52</v>
      </c>
      <c r="Q535" s="10" t="s">
        <v>15</v>
      </c>
      <c r="R535" s="12" t="s">
        <v>40</v>
      </c>
    </row>
    <row r="536" spans="1:18" x14ac:dyDescent="0.25">
      <c r="A536" t="s">
        <v>20</v>
      </c>
      <c r="B536" t="s">
        <v>98</v>
      </c>
      <c r="C536" t="s">
        <v>103</v>
      </c>
      <c r="E536" s="19">
        <v>377400</v>
      </c>
      <c r="F536" s="19">
        <v>374250</v>
      </c>
      <c r="G536" s="19">
        <v>378120</v>
      </c>
      <c r="H536" s="19">
        <v>378750</v>
      </c>
      <c r="I536" s="19">
        <v>378885</v>
      </c>
      <c r="J536" s="19">
        <v>379200</v>
      </c>
      <c r="K536" s="19">
        <v>379500</v>
      </c>
      <c r="L536" s="19">
        <v>379650</v>
      </c>
      <c r="M536" s="19">
        <v>380100</v>
      </c>
      <c r="N536" s="19">
        <v>379500</v>
      </c>
      <c r="O536" s="19">
        <v>380700</v>
      </c>
      <c r="P536" s="19">
        <v>381000</v>
      </c>
      <c r="Q536" s="19"/>
      <c r="R536" s="19">
        <f ca="1">OFFSET(B536,,List!$D$2)</f>
        <v>379650</v>
      </c>
    </row>
    <row r="537" spans="1:18" x14ac:dyDescent="0.25">
      <c r="A537" t="s">
        <v>20</v>
      </c>
      <c r="B537" t="s">
        <v>98</v>
      </c>
      <c r="C537" t="s">
        <v>78</v>
      </c>
      <c r="E537" s="19">
        <v>116547</v>
      </c>
      <c r="F537" s="19">
        <v>117787</v>
      </c>
      <c r="G537" s="19">
        <v>104153</v>
      </c>
      <c r="H537" s="19">
        <v>113636</v>
      </c>
      <c r="I537" s="19">
        <v>100452</v>
      </c>
      <c r="J537" s="19">
        <v>115931</v>
      </c>
      <c r="K537" s="19">
        <v>100362</v>
      </c>
      <c r="L537" s="19">
        <v>114829</v>
      </c>
      <c r="M537" s="19">
        <v>108058</v>
      </c>
      <c r="N537" s="19">
        <v>112094</v>
      </c>
      <c r="O537" s="19">
        <v>115880</v>
      </c>
      <c r="P537" s="19">
        <v>104571</v>
      </c>
      <c r="Q537" s="19"/>
      <c r="R537" s="19">
        <f ca="1">OFFSET(B537,,List!$D$2)</f>
        <v>114829</v>
      </c>
    </row>
    <row r="538" spans="1:18" x14ac:dyDescent="0.25">
      <c r="A538" t="s">
        <v>20</v>
      </c>
      <c r="B538" t="s">
        <v>98</v>
      </c>
      <c r="C538" t="s">
        <v>80</v>
      </c>
      <c r="E538" s="19">
        <v>169697</v>
      </c>
      <c r="F538" s="19">
        <v>151001</v>
      </c>
      <c r="G538" s="19">
        <v>159821</v>
      </c>
      <c r="H538" s="19">
        <v>154401</v>
      </c>
      <c r="I538" s="19">
        <v>162529</v>
      </c>
      <c r="J538" s="19">
        <v>167315</v>
      </c>
      <c r="K538" s="19">
        <v>150568</v>
      </c>
      <c r="L538" s="19">
        <v>169022</v>
      </c>
      <c r="M538" s="19">
        <v>157585</v>
      </c>
      <c r="N538" s="19">
        <v>159607</v>
      </c>
      <c r="O538" s="19">
        <v>150920</v>
      </c>
      <c r="P538" s="19">
        <v>164308</v>
      </c>
      <c r="Q538" s="19"/>
      <c r="R538" s="19">
        <f ca="1">OFFSET(B538,,List!$D$2)</f>
        <v>169022</v>
      </c>
    </row>
    <row r="539" spans="1:18" x14ac:dyDescent="0.25">
      <c r="A539" t="s">
        <v>20</v>
      </c>
      <c r="B539" t="s">
        <v>98</v>
      </c>
      <c r="C539" t="s">
        <v>79</v>
      </c>
      <c r="E539" s="19">
        <v>109863</v>
      </c>
      <c r="F539" s="19">
        <v>107937</v>
      </c>
      <c r="G539" s="19">
        <v>102097</v>
      </c>
      <c r="H539" s="19">
        <v>93072</v>
      </c>
      <c r="I539" s="19">
        <v>103641</v>
      </c>
      <c r="J539" s="19">
        <v>104921</v>
      </c>
      <c r="K539" s="19">
        <v>109059</v>
      </c>
      <c r="L539" s="19">
        <v>99591</v>
      </c>
      <c r="M539" s="19">
        <v>91516</v>
      </c>
      <c r="N539" s="19">
        <v>95691</v>
      </c>
      <c r="O539" s="19">
        <v>93065</v>
      </c>
      <c r="P539" s="19">
        <v>102973</v>
      </c>
      <c r="R539" s="19">
        <f ca="1">OFFSET(B539,,List!$D$2)</f>
        <v>99591</v>
      </c>
    </row>
    <row r="541" spans="1:18" x14ac:dyDescent="0.25">
      <c r="A541" s="20" t="s">
        <v>41</v>
      </c>
      <c r="B541" s="20" t="s">
        <v>54</v>
      </c>
      <c r="C541" s="20" t="s">
        <v>55</v>
      </c>
      <c r="D541" s="11" t="s">
        <v>128</v>
      </c>
      <c r="E541" s="10" t="s">
        <v>42</v>
      </c>
      <c r="F541" s="10" t="s">
        <v>43</v>
      </c>
      <c r="G541" s="10" t="s">
        <v>44</v>
      </c>
      <c r="H541" s="10" t="s">
        <v>45</v>
      </c>
      <c r="I541" s="10" t="s">
        <v>46</v>
      </c>
      <c r="J541" s="10" t="s">
        <v>47</v>
      </c>
      <c r="K541" s="10" t="s">
        <v>48</v>
      </c>
      <c r="L541" s="10" t="s">
        <v>49</v>
      </c>
      <c r="M541" s="10" t="s">
        <v>50</v>
      </c>
      <c r="N541" s="10" t="s">
        <v>51</v>
      </c>
      <c r="O541" s="10" t="s">
        <v>6</v>
      </c>
      <c r="P541" s="10" t="s">
        <v>52</v>
      </c>
      <c r="Q541" s="10" t="s">
        <v>15</v>
      </c>
      <c r="R541" s="12" t="s">
        <v>40</v>
      </c>
    </row>
    <row r="542" spans="1:18" x14ac:dyDescent="0.25">
      <c r="A542" t="s">
        <v>20</v>
      </c>
      <c r="B542" t="s">
        <v>100</v>
      </c>
      <c r="C542" t="s">
        <v>103</v>
      </c>
      <c r="E542">
        <v>200</v>
      </c>
      <c r="F542">
        <v>195</v>
      </c>
      <c r="G542">
        <v>210</v>
      </c>
      <c r="H542">
        <v>220</v>
      </c>
      <c r="I542">
        <v>218</v>
      </c>
      <c r="J542">
        <v>230</v>
      </c>
      <c r="K542">
        <v>225</v>
      </c>
      <c r="L542">
        <v>234</v>
      </c>
      <c r="M542">
        <v>236</v>
      </c>
      <c r="N542">
        <v>240</v>
      </c>
      <c r="O542">
        <v>242</v>
      </c>
      <c r="P542">
        <v>244</v>
      </c>
      <c r="R542" s="19">
        <f ca="1">OFFSET(B542,,List!$D$2)</f>
        <v>234</v>
      </c>
    </row>
    <row r="543" spans="1:18" x14ac:dyDescent="0.25">
      <c r="A543" t="s">
        <v>20</v>
      </c>
      <c r="B543" t="s">
        <v>101</v>
      </c>
      <c r="C543" t="s">
        <v>103</v>
      </c>
      <c r="E543">
        <v>55</v>
      </c>
      <c r="F543">
        <v>51</v>
      </c>
      <c r="G543">
        <v>58</v>
      </c>
      <c r="H543">
        <v>60</v>
      </c>
      <c r="I543">
        <v>59</v>
      </c>
      <c r="J543">
        <v>62</v>
      </c>
      <c r="K543">
        <v>61</v>
      </c>
      <c r="L543">
        <v>63</v>
      </c>
      <c r="M543">
        <v>64</v>
      </c>
      <c r="N543">
        <v>65</v>
      </c>
      <c r="O543">
        <v>66</v>
      </c>
      <c r="P543">
        <v>67</v>
      </c>
      <c r="R543" s="19">
        <f ca="1">OFFSET(B543,,List!$D$2)</f>
        <v>63</v>
      </c>
    </row>
    <row r="544" spans="1:18" x14ac:dyDescent="0.25">
      <c r="A544" t="s">
        <v>20</v>
      </c>
      <c r="B544" t="s">
        <v>100</v>
      </c>
      <c r="C544" t="s">
        <v>78</v>
      </c>
      <c r="E544">
        <v>180</v>
      </c>
      <c r="F544">
        <v>189</v>
      </c>
      <c r="G544">
        <v>192</v>
      </c>
      <c r="H544">
        <v>181</v>
      </c>
      <c r="I544">
        <v>183</v>
      </c>
      <c r="J544">
        <v>183</v>
      </c>
      <c r="K544">
        <v>189</v>
      </c>
      <c r="L544">
        <v>187</v>
      </c>
      <c r="M544">
        <v>187</v>
      </c>
      <c r="N544">
        <v>186</v>
      </c>
      <c r="O544">
        <v>199</v>
      </c>
      <c r="P544">
        <v>194</v>
      </c>
      <c r="R544" s="19">
        <f ca="1">OFFSET(B544,,List!$D$2)</f>
        <v>187</v>
      </c>
    </row>
    <row r="545" spans="1:18" x14ac:dyDescent="0.25">
      <c r="A545" t="s">
        <v>20</v>
      </c>
      <c r="B545" t="s">
        <v>101</v>
      </c>
      <c r="C545" t="s">
        <v>78</v>
      </c>
      <c r="E545">
        <v>58</v>
      </c>
      <c r="F545">
        <v>56</v>
      </c>
      <c r="G545">
        <v>41</v>
      </c>
      <c r="H545">
        <v>55</v>
      </c>
      <c r="I545">
        <v>49</v>
      </c>
      <c r="J545">
        <v>53</v>
      </c>
      <c r="K545">
        <v>41</v>
      </c>
      <c r="L545">
        <v>57</v>
      </c>
      <c r="M545">
        <v>48</v>
      </c>
      <c r="N545">
        <v>41</v>
      </c>
      <c r="O545">
        <v>46</v>
      </c>
      <c r="P545">
        <v>52</v>
      </c>
      <c r="R545" s="19">
        <f ca="1">OFFSET(B545,,List!$D$2)</f>
        <v>57</v>
      </c>
    </row>
    <row r="546" spans="1:18" x14ac:dyDescent="0.25">
      <c r="A546" t="s">
        <v>20</v>
      </c>
      <c r="B546" t="s">
        <v>100</v>
      </c>
      <c r="C546" t="s">
        <v>80</v>
      </c>
      <c r="E546">
        <v>181</v>
      </c>
      <c r="F546">
        <v>186</v>
      </c>
      <c r="G546">
        <v>191</v>
      </c>
      <c r="H546">
        <v>186</v>
      </c>
      <c r="I546">
        <v>185</v>
      </c>
      <c r="J546">
        <v>195</v>
      </c>
      <c r="K546">
        <v>199</v>
      </c>
      <c r="L546">
        <v>198</v>
      </c>
      <c r="M546">
        <v>200</v>
      </c>
      <c r="N546">
        <v>187</v>
      </c>
      <c r="O546">
        <v>191</v>
      </c>
      <c r="P546">
        <v>180</v>
      </c>
      <c r="R546" s="19">
        <f ca="1">OFFSET(B546,,List!$D$2)</f>
        <v>198</v>
      </c>
    </row>
    <row r="547" spans="1:18" x14ac:dyDescent="0.25">
      <c r="A547" t="s">
        <v>20</v>
      </c>
      <c r="B547" t="s">
        <v>101</v>
      </c>
      <c r="C547" t="s">
        <v>80</v>
      </c>
      <c r="E547">
        <v>59</v>
      </c>
      <c r="F547">
        <v>58</v>
      </c>
      <c r="G547">
        <v>47</v>
      </c>
      <c r="H547">
        <v>45</v>
      </c>
      <c r="I547">
        <v>57</v>
      </c>
      <c r="J547">
        <v>43</v>
      </c>
      <c r="K547">
        <v>57</v>
      </c>
      <c r="L547">
        <v>52</v>
      </c>
      <c r="M547">
        <v>54</v>
      </c>
      <c r="N547">
        <v>55</v>
      </c>
      <c r="O547">
        <v>51</v>
      </c>
      <c r="P547">
        <v>58</v>
      </c>
      <c r="R547" s="19">
        <f ca="1">OFFSET(B547,,List!$D$2)</f>
        <v>52</v>
      </c>
    </row>
    <row r="548" spans="1:18" x14ac:dyDescent="0.25">
      <c r="A548" t="s">
        <v>20</v>
      </c>
      <c r="B548" t="s">
        <v>100</v>
      </c>
      <c r="C548" t="s">
        <v>79</v>
      </c>
      <c r="E548">
        <v>160</v>
      </c>
      <c r="F548">
        <v>113</v>
      </c>
      <c r="G548">
        <v>180</v>
      </c>
      <c r="H548">
        <v>173</v>
      </c>
      <c r="I548">
        <v>121</v>
      </c>
      <c r="J548">
        <v>122</v>
      </c>
      <c r="K548">
        <v>120</v>
      </c>
      <c r="L548">
        <v>141</v>
      </c>
      <c r="M548">
        <v>112</v>
      </c>
      <c r="N548">
        <v>148</v>
      </c>
      <c r="O548">
        <v>130</v>
      </c>
      <c r="P548">
        <v>151</v>
      </c>
      <c r="R548" s="19">
        <f ca="1">OFFSET(B548,,List!$D$2)</f>
        <v>141</v>
      </c>
    </row>
    <row r="549" spans="1:18" x14ac:dyDescent="0.25">
      <c r="A549" t="s">
        <v>20</v>
      </c>
      <c r="B549" t="s">
        <v>101</v>
      </c>
      <c r="C549" t="s">
        <v>79</v>
      </c>
      <c r="E549">
        <v>48</v>
      </c>
      <c r="F549">
        <v>58</v>
      </c>
      <c r="G549">
        <v>45</v>
      </c>
      <c r="H549">
        <v>50</v>
      </c>
      <c r="I549">
        <v>57</v>
      </c>
      <c r="J549">
        <v>58</v>
      </c>
      <c r="K549">
        <v>53</v>
      </c>
      <c r="L549">
        <v>58</v>
      </c>
      <c r="M549">
        <v>54</v>
      </c>
      <c r="N549">
        <v>44</v>
      </c>
      <c r="O549">
        <v>54</v>
      </c>
      <c r="P549">
        <v>40</v>
      </c>
      <c r="R549" s="19">
        <f ca="1">OFFSET(B549,,List!$D$2)</f>
        <v>58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sheetPr>
  <dimension ref="A1:H481"/>
  <sheetViews>
    <sheetView workbookViewId="0">
      <pane ySplit="1" topLeftCell="A271" activePane="bottomLeft" state="frozen"/>
      <selection pane="bottomLeft" activeCell="J449" sqref="J449"/>
    </sheetView>
  </sheetViews>
  <sheetFormatPr defaultRowHeight="15" x14ac:dyDescent="0.25"/>
  <cols>
    <col min="1" max="1" width="14.140625" style="31" customWidth="1"/>
    <col min="2" max="3" width="10.42578125" style="31" customWidth="1"/>
    <col min="4" max="8" width="10.28515625" style="31" customWidth="1"/>
    <col min="9" max="16384" width="9.140625" style="31"/>
  </cols>
  <sheetData>
    <row r="1" spans="1:8" x14ac:dyDescent="0.25">
      <c r="A1" s="32" t="s">
        <v>57</v>
      </c>
      <c r="B1" s="32" t="s">
        <v>71</v>
      </c>
      <c r="C1" s="32" t="s">
        <v>72</v>
      </c>
      <c r="D1" s="32" t="s">
        <v>20</v>
      </c>
      <c r="E1" s="34" t="s">
        <v>66</v>
      </c>
      <c r="F1" s="33" t="s">
        <v>65</v>
      </c>
      <c r="G1" s="32" t="s">
        <v>64</v>
      </c>
      <c r="H1" s="32" t="s">
        <v>67</v>
      </c>
    </row>
    <row r="2" spans="1:8" x14ac:dyDescent="0.25">
      <c r="A2" s="38" t="s">
        <v>120</v>
      </c>
      <c r="B2" s="38" t="s">
        <v>42</v>
      </c>
      <c r="C2" s="38">
        <v>1</v>
      </c>
      <c r="D2" s="35">
        <v>0.4</v>
      </c>
      <c r="E2" s="35">
        <v>0.4</v>
      </c>
      <c r="F2" s="35" t="e">
        <v>#N/A</v>
      </c>
      <c r="G2" s="35">
        <v>0.5</v>
      </c>
      <c r="H2" s="35">
        <v>-0.5</v>
      </c>
    </row>
    <row r="3" spans="1:8" x14ac:dyDescent="0.25">
      <c r="A3" s="38" t="s">
        <v>115</v>
      </c>
      <c r="B3" s="38" t="s">
        <v>42</v>
      </c>
      <c r="C3" s="38">
        <v>1</v>
      </c>
      <c r="D3" s="35">
        <v>0.05</v>
      </c>
      <c r="E3" s="35">
        <v>0.05</v>
      </c>
      <c r="F3" s="35" t="e">
        <v>#N/A</v>
      </c>
      <c r="G3" s="35">
        <v>0.3</v>
      </c>
      <c r="H3" s="35">
        <v>-0.5</v>
      </c>
    </row>
    <row r="4" spans="1:8" x14ac:dyDescent="0.25">
      <c r="A4" s="38" t="s">
        <v>82</v>
      </c>
      <c r="B4" s="38" t="s">
        <v>42</v>
      </c>
      <c r="C4" s="38">
        <v>1</v>
      </c>
      <c r="D4" s="35">
        <v>0.2</v>
      </c>
      <c r="E4" s="35" t="e">
        <v>#N/A</v>
      </c>
      <c r="F4" s="35">
        <v>0.2</v>
      </c>
      <c r="G4" s="35">
        <v>0.1</v>
      </c>
      <c r="H4" s="35">
        <v>-0.5</v>
      </c>
    </row>
    <row r="5" spans="1:8" x14ac:dyDescent="0.25">
      <c r="A5" s="38" t="s">
        <v>116</v>
      </c>
      <c r="B5" s="38" t="s">
        <v>42</v>
      </c>
      <c r="C5" s="38">
        <v>1</v>
      </c>
      <c r="D5" s="35">
        <v>0.18</v>
      </c>
      <c r="E5" s="35" t="e">
        <v>#N/A</v>
      </c>
      <c r="F5" s="35">
        <v>0.18</v>
      </c>
      <c r="G5" s="35">
        <v>-0.12</v>
      </c>
      <c r="H5" s="35">
        <v>-0.5</v>
      </c>
    </row>
    <row r="6" spans="1:8" x14ac:dyDescent="0.25">
      <c r="A6" s="38" t="s">
        <v>114</v>
      </c>
      <c r="B6" s="38" t="s">
        <v>42</v>
      </c>
      <c r="C6" s="38">
        <v>1</v>
      </c>
      <c r="D6" s="35">
        <v>0.03</v>
      </c>
      <c r="E6" s="35">
        <v>0.03</v>
      </c>
      <c r="F6" s="35" t="e">
        <v>#N/A</v>
      </c>
      <c r="G6" s="35">
        <v>0.15</v>
      </c>
      <c r="H6" s="35">
        <v>-0.5</v>
      </c>
    </row>
    <row r="7" spans="1:8" x14ac:dyDescent="0.25">
      <c r="A7" s="38" t="s">
        <v>118</v>
      </c>
      <c r="B7" s="38" t="s">
        <v>42</v>
      </c>
      <c r="C7" s="38">
        <v>1</v>
      </c>
      <c r="D7" s="35">
        <v>0.05</v>
      </c>
      <c r="E7" s="35" t="e">
        <v>#N/A</v>
      </c>
      <c r="F7" s="35">
        <v>0.05</v>
      </c>
      <c r="G7" s="35">
        <v>-0.37</v>
      </c>
      <c r="H7" s="35">
        <v>-0.5</v>
      </c>
    </row>
    <row r="8" spans="1:8" x14ac:dyDescent="0.25">
      <c r="A8" s="38" t="s">
        <v>113</v>
      </c>
      <c r="B8" s="38" t="s">
        <v>42</v>
      </c>
      <c r="C8" s="38">
        <v>1</v>
      </c>
      <c r="D8" s="35">
        <v>-0.5</v>
      </c>
      <c r="E8" s="35">
        <v>-0.5</v>
      </c>
      <c r="F8" s="35" t="e">
        <v>#N/A</v>
      </c>
      <c r="G8" s="35">
        <v>0.05</v>
      </c>
      <c r="H8" s="35">
        <v>-0.5</v>
      </c>
    </row>
    <row r="9" spans="1:8" x14ac:dyDescent="0.25">
      <c r="A9" s="38" t="s">
        <v>119</v>
      </c>
      <c r="B9" s="38" t="s">
        <v>42</v>
      </c>
      <c r="C9" s="38">
        <v>1</v>
      </c>
      <c r="D9" s="36">
        <v>0.11</v>
      </c>
      <c r="E9" s="35">
        <v>0.11</v>
      </c>
      <c r="F9" s="35" t="e">
        <v>#N/A</v>
      </c>
      <c r="G9" s="36">
        <v>0.4</v>
      </c>
      <c r="H9" s="36">
        <v>-0.5</v>
      </c>
    </row>
    <row r="10" spans="1:8" x14ac:dyDescent="0.25">
      <c r="A10" s="38" t="s">
        <v>81</v>
      </c>
      <c r="B10" s="38" t="s">
        <v>42</v>
      </c>
      <c r="C10" s="38">
        <v>1</v>
      </c>
      <c r="D10" s="35">
        <v>0.05</v>
      </c>
      <c r="E10" s="35">
        <v>0.05</v>
      </c>
      <c r="F10" s="35" t="e">
        <v>#N/A</v>
      </c>
      <c r="G10" s="35">
        <v>0.3</v>
      </c>
      <c r="H10" s="35">
        <v>-0.5</v>
      </c>
    </row>
    <row r="11" spans="1:8" x14ac:dyDescent="0.25">
      <c r="A11" s="38" t="s">
        <v>117</v>
      </c>
      <c r="B11" s="38" t="s">
        <v>42</v>
      </c>
      <c r="C11" s="38">
        <v>1</v>
      </c>
      <c r="D11" s="35">
        <v>0.2</v>
      </c>
      <c r="E11" s="35" t="e">
        <v>#N/A</v>
      </c>
      <c r="F11" s="35">
        <v>0.2</v>
      </c>
      <c r="G11" s="35">
        <v>0.1</v>
      </c>
      <c r="H11" s="35">
        <v>-0.5</v>
      </c>
    </row>
    <row r="12" spans="1:8" x14ac:dyDescent="0.25">
      <c r="A12" s="38" t="s">
        <v>120</v>
      </c>
      <c r="B12" s="38" t="s">
        <v>43</v>
      </c>
      <c r="C12" s="38">
        <f>VLOOKUP(B12,List!$A$2:$C$13,3,0)</f>
        <v>2</v>
      </c>
      <c r="D12" s="35">
        <v>0.26</v>
      </c>
      <c r="E12" s="35">
        <f t="shared" ref="E12:E43" si="0">IF(D12&lt;G12,D12,NA())</f>
        <v>0.26</v>
      </c>
      <c r="F12" s="35" t="e">
        <f t="shared" ref="F12:F43" si="1">IF(D12&gt;G12,D12,NA())</f>
        <v>#N/A</v>
      </c>
      <c r="G12" s="35">
        <v>0.5</v>
      </c>
      <c r="H12" s="35">
        <v>-0.5</v>
      </c>
    </row>
    <row r="13" spans="1:8" x14ac:dyDescent="0.25">
      <c r="A13" s="38" t="s">
        <v>115</v>
      </c>
      <c r="B13" s="38" t="s">
        <v>43</v>
      </c>
      <c r="C13" s="38">
        <f>VLOOKUP(B13,List!$A$2:$C$13,3,0)</f>
        <v>2</v>
      </c>
      <c r="D13" s="35">
        <v>-0.21</v>
      </c>
      <c r="E13" s="35">
        <f t="shared" si="0"/>
        <v>-0.21</v>
      </c>
      <c r="F13" s="35" t="e">
        <f t="shared" si="1"/>
        <v>#N/A</v>
      </c>
      <c r="G13" s="35">
        <v>0.3</v>
      </c>
      <c r="H13" s="35">
        <f t="shared" ref="H13:H21" si="2">H12</f>
        <v>-0.5</v>
      </c>
    </row>
    <row r="14" spans="1:8" x14ac:dyDescent="0.25">
      <c r="A14" s="38" t="s">
        <v>82</v>
      </c>
      <c r="B14" s="38" t="s">
        <v>43</v>
      </c>
      <c r="C14" s="38">
        <f>VLOOKUP(B14,List!$A$2:$C$13,3,0)</f>
        <v>2</v>
      </c>
      <c r="D14" s="35">
        <v>-0.04</v>
      </c>
      <c r="E14" s="35">
        <f t="shared" si="0"/>
        <v>-0.04</v>
      </c>
      <c r="F14" s="35" t="e">
        <f t="shared" si="1"/>
        <v>#N/A</v>
      </c>
      <c r="G14" s="35">
        <v>0.1</v>
      </c>
      <c r="H14" s="35">
        <f t="shared" si="2"/>
        <v>-0.5</v>
      </c>
    </row>
    <row r="15" spans="1:8" x14ac:dyDescent="0.25">
      <c r="A15" s="38" t="s">
        <v>116</v>
      </c>
      <c r="B15" s="38" t="s">
        <v>43</v>
      </c>
      <c r="C15" s="38">
        <f>VLOOKUP(B15,List!$A$2:$C$13,3,0)</f>
        <v>2</v>
      </c>
      <c r="D15" s="35">
        <v>0.32</v>
      </c>
      <c r="E15" s="35" t="e">
        <f t="shared" si="0"/>
        <v>#N/A</v>
      </c>
      <c r="F15" s="35">
        <f t="shared" si="1"/>
        <v>0.32</v>
      </c>
      <c r="G15" s="35">
        <v>-0.12</v>
      </c>
      <c r="H15" s="35">
        <f t="shared" si="2"/>
        <v>-0.5</v>
      </c>
    </row>
    <row r="16" spans="1:8" x14ac:dyDescent="0.25">
      <c r="A16" s="38" t="s">
        <v>114</v>
      </c>
      <c r="B16" s="38" t="s">
        <v>43</v>
      </c>
      <c r="C16" s="38">
        <f>VLOOKUP(B16,List!$A$2:$C$13,3,0)</f>
        <v>2</v>
      </c>
      <c r="D16" s="35">
        <v>0.16</v>
      </c>
      <c r="E16" s="35" t="e">
        <f t="shared" si="0"/>
        <v>#N/A</v>
      </c>
      <c r="F16" s="35">
        <f t="shared" si="1"/>
        <v>0.16</v>
      </c>
      <c r="G16" s="35">
        <v>0.15</v>
      </c>
      <c r="H16" s="35">
        <f t="shared" si="2"/>
        <v>-0.5</v>
      </c>
    </row>
    <row r="17" spans="1:8" x14ac:dyDescent="0.25">
      <c r="A17" s="38" t="s">
        <v>118</v>
      </c>
      <c r="B17" s="38" t="s">
        <v>43</v>
      </c>
      <c r="C17" s="38">
        <f>VLOOKUP(B17,List!$A$2:$C$13,3,0)</f>
        <v>2</v>
      </c>
      <c r="D17" s="35">
        <v>0.39</v>
      </c>
      <c r="E17" s="35" t="e">
        <f t="shared" si="0"/>
        <v>#N/A</v>
      </c>
      <c r="F17" s="35">
        <f t="shared" si="1"/>
        <v>0.39</v>
      </c>
      <c r="G17" s="35">
        <v>-0.35</v>
      </c>
      <c r="H17" s="35">
        <f t="shared" si="2"/>
        <v>-0.5</v>
      </c>
    </row>
    <row r="18" spans="1:8" x14ac:dyDescent="0.25">
      <c r="A18" s="38" t="s">
        <v>113</v>
      </c>
      <c r="B18" s="38" t="s">
        <v>43</v>
      </c>
      <c r="C18" s="38">
        <f>VLOOKUP(B18,List!$A$2:$C$13,3,0)</f>
        <v>2</v>
      </c>
      <c r="D18" s="35">
        <v>0.1</v>
      </c>
      <c r="E18" s="35" t="e">
        <f t="shared" si="0"/>
        <v>#N/A</v>
      </c>
      <c r="F18" s="35">
        <f t="shared" si="1"/>
        <v>0.1</v>
      </c>
      <c r="G18" s="35">
        <v>0.05</v>
      </c>
      <c r="H18" s="35">
        <f t="shared" si="2"/>
        <v>-0.5</v>
      </c>
    </row>
    <row r="19" spans="1:8" x14ac:dyDescent="0.25">
      <c r="A19" s="38" t="s">
        <v>119</v>
      </c>
      <c r="B19" s="38" t="s">
        <v>43</v>
      </c>
      <c r="C19" s="38">
        <f>VLOOKUP(B19,List!$A$2:$C$13,3,0)</f>
        <v>2</v>
      </c>
      <c r="D19" s="35">
        <v>0.18</v>
      </c>
      <c r="E19" s="35">
        <f t="shared" si="0"/>
        <v>0.18</v>
      </c>
      <c r="F19" s="35" t="e">
        <f t="shared" si="1"/>
        <v>#N/A</v>
      </c>
      <c r="G19" s="36">
        <v>0.4</v>
      </c>
      <c r="H19" s="36">
        <f t="shared" si="2"/>
        <v>-0.5</v>
      </c>
    </row>
    <row r="20" spans="1:8" x14ac:dyDescent="0.25">
      <c r="A20" s="38" t="s">
        <v>81</v>
      </c>
      <c r="B20" s="38" t="s">
        <v>43</v>
      </c>
      <c r="C20" s="38">
        <f>VLOOKUP(B20,List!$A$2:$C$13,3,0)</f>
        <v>2</v>
      </c>
      <c r="D20" s="35">
        <v>0.32</v>
      </c>
      <c r="E20" s="35" t="e">
        <f t="shared" si="0"/>
        <v>#N/A</v>
      </c>
      <c r="F20" s="35">
        <f t="shared" si="1"/>
        <v>0.32</v>
      </c>
      <c r="G20" s="35">
        <v>0.3</v>
      </c>
      <c r="H20" s="35">
        <f t="shared" si="2"/>
        <v>-0.5</v>
      </c>
    </row>
    <row r="21" spans="1:8" x14ac:dyDescent="0.25">
      <c r="A21" s="38" t="s">
        <v>117</v>
      </c>
      <c r="B21" s="38" t="s">
        <v>43</v>
      </c>
      <c r="C21" s="38">
        <f>VLOOKUP(B21,List!$A$2:$C$13,3,0)</f>
        <v>2</v>
      </c>
      <c r="D21" s="35">
        <v>0.16</v>
      </c>
      <c r="E21" s="35" t="e">
        <f t="shared" si="0"/>
        <v>#N/A</v>
      </c>
      <c r="F21" s="35">
        <f t="shared" si="1"/>
        <v>0.16</v>
      </c>
      <c r="G21" s="35">
        <v>0.1</v>
      </c>
      <c r="H21" s="35">
        <f t="shared" si="2"/>
        <v>-0.5</v>
      </c>
    </row>
    <row r="22" spans="1:8" x14ac:dyDescent="0.25">
      <c r="A22" s="38" t="s">
        <v>120</v>
      </c>
      <c r="B22" s="38" t="s">
        <v>44</v>
      </c>
      <c r="C22" s="38">
        <f>VLOOKUP(B22,List!$A$2:$C$13,3,0)</f>
        <v>3</v>
      </c>
      <c r="D22" s="35">
        <v>0.23</v>
      </c>
      <c r="E22" s="35">
        <f t="shared" si="0"/>
        <v>0.23</v>
      </c>
      <c r="F22" s="35" t="e">
        <f t="shared" si="1"/>
        <v>#N/A</v>
      </c>
      <c r="G22" s="35">
        <v>0.5</v>
      </c>
      <c r="H22" s="35">
        <v>-0.5</v>
      </c>
    </row>
    <row r="23" spans="1:8" x14ac:dyDescent="0.25">
      <c r="A23" s="38" t="s">
        <v>115</v>
      </c>
      <c r="B23" s="38" t="s">
        <v>44</v>
      </c>
      <c r="C23" s="38">
        <f>VLOOKUP(B23,List!$A$2:$C$13,3,0)</f>
        <v>3</v>
      </c>
      <c r="D23" s="35">
        <v>-0.39</v>
      </c>
      <c r="E23" s="35">
        <f t="shared" si="0"/>
        <v>-0.39</v>
      </c>
      <c r="F23" s="35" t="e">
        <f t="shared" si="1"/>
        <v>#N/A</v>
      </c>
      <c r="G23" s="35">
        <v>0.3</v>
      </c>
      <c r="H23" s="35">
        <f t="shared" ref="H23:H31" si="3">H22</f>
        <v>-0.5</v>
      </c>
    </row>
    <row r="24" spans="1:8" x14ac:dyDescent="0.25">
      <c r="A24" s="38" t="s">
        <v>82</v>
      </c>
      <c r="B24" s="38" t="s">
        <v>44</v>
      </c>
      <c r="C24" s="38">
        <f>VLOOKUP(B24,List!$A$2:$C$13,3,0)</f>
        <v>3</v>
      </c>
      <c r="D24" s="35">
        <v>0.18</v>
      </c>
      <c r="E24" s="35" t="e">
        <f t="shared" si="0"/>
        <v>#N/A</v>
      </c>
      <c r="F24" s="35">
        <f t="shared" si="1"/>
        <v>0.18</v>
      </c>
      <c r="G24" s="35">
        <v>0.1</v>
      </c>
      <c r="H24" s="35">
        <f t="shared" si="3"/>
        <v>-0.5</v>
      </c>
    </row>
    <row r="25" spans="1:8" x14ac:dyDescent="0.25">
      <c r="A25" s="38" t="s">
        <v>116</v>
      </c>
      <c r="B25" s="38" t="s">
        <v>44</v>
      </c>
      <c r="C25" s="38">
        <f>VLOOKUP(B25,List!$A$2:$C$13,3,0)</f>
        <v>3</v>
      </c>
      <c r="D25" s="35">
        <v>0.01</v>
      </c>
      <c r="E25" s="35" t="e">
        <f t="shared" si="0"/>
        <v>#N/A</v>
      </c>
      <c r="F25" s="35">
        <f t="shared" si="1"/>
        <v>0.01</v>
      </c>
      <c r="G25" s="35">
        <v>-0.12</v>
      </c>
      <c r="H25" s="35">
        <f t="shared" si="3"/>
        <v>-0.5</v>
      </c>
    </row>
    <row r="26" spans="1:8" x14ac:dyDescent="0.25">
      <c r="A26" s="38" t="s">
        <v>114</v>
      </c>
      <c r="B26" s="38" t="s">
        <v>44</v>
      </c>
      <c r="C26" s="38">
        <f>VLOOKUP(B26,List!$A$2:$C$13,3,0)</f>
        <v>3</v>
      </c>
      <c r="D26" s="35">
        <v>0</v>
      </c>
      <c r="E26" s="35">
        <f t="shared" si="0"/>
        <v>0</v>
      </c>
      <c r="F26" s="35" t="e">
        <f t="shared" si="1"/>
        <v>#N/A</v>
      </c>
      <c r="G26" s="35">
        <v>0.15</v>
      </c>
      <c r="H26" s="35">
        <f t="shared" si="3"/>
        <v>-0.5</v>
      </c>
    </row>
    <row r="27" spans="1:8" x14ac:dyDescent="0.25">
      <c r="A27" s="38" t="s">
        <v>118</v>
      </c>
      <c r="B27" s="38" t="s">
        <v>44</v>
      </c>
      <c r="C27" s="38">
        <f>VLOOKUP(B27,List!$A$2:$C$13,3,0)</f>
        <v>3</v>
      </c>
      <c r="D27" s="35">
        <v>-0.05</v>
      </c>
      <c r="E27" s="35" t="e">
        <f t="shared" si="0"/>
        <v>#N/A</v>
      </c>
      <c r="F27" s="35">
        <f t="shared" si="1"/>
        <v>-0.05</v>
      </c>
      <c r="G27" s="35">
        <v>-0.33</v>
      </c>
      <c r="H27" s="35">
        <f t="shared" si="3"/>
        <v>-0.5</v>
      </c>
    </row>
    <row r="28" spans="1:8" x14ac:dyDescent="0.25">
      <c r="A28" s="38" t="s">
        <v>113</v>
      </c>
      <c r="B28" s="38" t="s">
        <v>44</v>
      </c>
      <c r="C28" s="38">
        <f>VLOOKUP(B28,List!$A$2:$C$13,3,0)</f>
        <v>3</v>
      </c>
      <c r="D28" s="35">
        <v>0.21</v>
      </c>
      <c r="E28" s="35" t="e">
        <f t="shared" si="0"/>
        <v>#N/A</v>
      </c>
      <c r="F28" s="35">
        <f t="shared" si="1"/>
        <v>0.21</v>
      </c>
      <c r="G28" s="35">
        <v>0.05</v>
      </c>
      <c r="H28" s="35">
        <f t="shared" si="3"/>
        <v>-0.5</v>
      </c>
    </row>
    <row r="29" spans="1:8" x14ac:dyDescent="0.25">
      <c r="A29" s="38" t="s">
        <v>119</v>
      </c>
      <c r="B29" s="38" t="s">
        <v>44</v>
      </c>
      <c r="C29" s="38">
        <f>VLOOKUP(B29,List!$A$2:$C$13,3,0)</f>
        <v>3</v>
      </c>
      <c r="D29" s="35">
        <v>-0.18</v>
      </c>
      <c r="E29" s="35">
        <f t="shared" si="0"/>
        <v>-0.18</v>
      </c>
      <c r="F29" s="35" t="e">
        <f t="shared" si="1"/>
        <v>#N/A</v>
      </c>
      <c r="G29" s="36">
        <v>0.4</v>
      </c>
      <c r="H29" s="36">
        <f t="shared" si="3"/>
        <v>-0.5</v>
      </c>
    </row>
    <row r="30" spans="1:8" x14ac:dyDescent="0.25">
      <c r="A30" s="38" t="s">
        <v>81</v>
      </c>
      <c r="B30" s="38" t="s">
        <v>44</v>
      </c>
      <c r="C30" s="38">
        <f>VLOOKUP(B30,List!$A$2:$C$13,3,0)</f>
        <v>3</v>
      </c>
      <c r="D30" s="35">
        <v>0.18</v>
      </c>
      <c r="E30" s="35">
        <f t="shared" si="0"/>
        <v>0.18</v>
      </c>
      <c r="F30" s="35" t="e">
        <f t="shared" si="1"/>
        <v>#N/A</v>
      </c>
      <c r="G30" s="35">
        <v>0.3</v>
      </c>
      <c r="H30" s="35">
        <f t="shared" si="3"/>
        <v>-0.5</v>
      </c>
    </row>
    <row r="31" spans="1:8" x14ac:dyDescent="0.25">
      <c r="A31" s="38" t="s">
        <v>117</v>
      </c>
      <c r="B31" s="38" t="s">
        <v>44</v>
      </c>
      <c r="C31" s="38">
        <f>VLOOKUP(B31,List!$A$2:$C$13,3,0)</f>
        <v>3</v>
      </c>
      <c r="D31" s="35">
        <v>0.32</v>
      </c>
      <c r="E31" s="35" t="e">
        <f t="shared" si="0"/>
        <v>#N/A</v>
      </c>
      <c r="F31" s="35">
        <f t="shared" si="1"/>
        <v>0.32</v>
      </c>
      <c r="G31" s="35">
        <v>0.1</v>
      </c>
      <c r="H31" s="35">
        <f t="shared" si="3"/>
        <v>-0.5</v>
      </c>
    </row>
    <row r="32" spans="1:8" x14ac:dyDescent="0.25">
      <c r="A32" s="38" t="s">
        <v>120</v>
      </c>
      <c r="B32" s="38" t="s">
        <v>45</v>
      </c>
      <c r="C32" s="38">
        <f>VLOOKUP(B32,List!$A$2:$C$13,3,0)</f>
        <v>4</v>
      </c>
      <c r="D32" s="35">
        <v>-0.4</v>
      </c>
      <c r="E32" s="35">
        <f t="shared" si="0"/>
        <v>-0.4</v>
      </c>
      <c r="F32" s="35" t="e">
        <f t="shared" si="1"/>
        <v>#N/A</v>
      </c>
      <c r="G32" s="35">
        <v>0.5</v>
      </c>
      <c r="H32" s="35">
        <v>-0.5</v>
      </c>
    </row>
    <row r="33" spans="1:8" x14ac:dyDescent="0.25">
      <c r="A33" s="38" t="s">
        <v>115</v>
      </c>
      <c r="B33" s="38" t="s">
        <v>45</v>
      </c>
      <c r="C33" s="38">
        <f>VLOOKUP(B33,List!$A$2:$C$13,3,0)</f>
        <v>4</v>
      </c>
      <c r="D33" s="35">
        <v>-0.28999999999999998</v>
      </c>
      <c r="E33" s="35">
        <f t="shared" si="0"/>
        <v>-0.28999999999999998</v>
      </c>
      <c r="F33" s="35" t="e">
        <f t="shared" si="1"/>
        <v>#N/A</v>
      </c>
      <c r="G33" s="35">
        <v>0.3</v>
      </c>
      <c r="H33" s="35">
        <f t="shared" ref="H33:H41" si="4">H32</f>
        <v>-0.5</v>
      </c>
    </row>
    <row r="34" spans="1:8" x14ac:dyDescent="0.25">
      <c r="A34" s="38" t="s">
        <v>82</v>
      </c>
      <c r="B34" s="38" t="s">
        <v>45</v>
      </c>
      <c r="C34" s="38">
        <f>VLOOKUP(B34,List!$A$2:$C$13,3,0)</f>
        <v>4</v>
      </c>
      <c r="D34" s="35">
        <v>0.13</v>
      </c>
      <c r="E34" s="35" t="e">
        <f t="shared" si="0"/>
        <v>#N/A</v>
      </c>
      <c r="F34" s="35">
        <f t="shared" si="1"/>
        <v>0.13</v>
      </c>
      <c r="G34" s="35">
        <v>0.1</v>
      </c>
      <c r="H34" s="35">
        <f t="shared" si="4"/>
        <v>-0.5</v>
      </c>
    </row>
    <row r="35" spans="1:8" x14ac:dyDescent="0.25">
      <c r="A35" s="38" t="s">
        <v>116</v>
      </c>
      <c r="B35" s="38" t="s">
        <v>45</v>
      </c>
      <c r="C35" s="38">
        <f>VLOOKUP(B35,List!$A$2:$C$13,3,0)</f>
        <v>4</v>
      </c>
      <c r="D35" s="35">
        <v>0.15</v>
      </c>
      <c r="E35" s="35" t="e">
        <f t="shared" si="0"/>
        <v>#N/A</v>
      </c>
      <c r="F35" s="35">
        <f t="shared" si="1"/>
        <v>0.15</v>
      </c>
      <c r="G35" s="35">
        <v>-0.12</v>
      </c>
      <c r="H35" s="35">
        <f t="shared" si="4"/>
        <v>-0.5</v>
      </c>
    </row>
    <row r="36" spans="1:8" x14ac:dyDescent="0.25">
      <c r="A36" s="38" t="s">
        <v>114</v>
      </c>
      <c r="B36" s="38" t="s">
        <v>45</v>
      </c>
      <c r="C36" s="38">
        <f>VLOOKUP(B36,List!$A$2:$C$13,3,0)</f>
        <v>4</v>
      </c>
      <c r="D36" s="35">
        <v>-0.4</v>
      </c>
      <c r="E36" s="35">
        <f t="shared" si="0"/>
        <v>-0.4</v>
      </c>
      <c r="F36" s="35" t="e">
        <f t="shared" si="1"/>
        <v>#N/A</v>
      </c>
      <c r="G36" s="35">
        <v>0.15</v>
      </c>
      <c r="H36" s="35">
        <f t="shared" si="4"/>
        <v>-0.5</v>
      </c>
    </row>
    <row r="37" spans="1:8" x14ac:dyDescent="0.25">
      <c r="A37" s="38" t="s">
        <v>118</v>
      </c>
      <c r="B37" s="38" t="s">
        <v>45</v>
      </c>
      <c r="C37" s="38">
        <f>VLOOKUP(B37,List!$A$2:$C$13,3,0)</f>
        <v>4</v>
      </c>
      <c r="D37" s="35">
        <v>0.15</v>
      </c>
      <c r="E37" s="35" t="e">
        <f t="shared" si="0"/>
        <v>#N/A</v>
      </c>
      <c r="F37" s="35">
        <f t="shared" si="1"/>
        <v>0.15</v>
      </c>
      <c r="G37" s="35">
        <v>-0.31</v>
      </c>
      <c r="H37" s="35">
        <f t="shared" si="4"/>
        <v>-0.5</v>
      </c>
    </row>
    <row r="38" spans="1:8" x14ac:dyDescent="0.25">
      <c r="A38" s="38" t="s">
        <v>113</v>
      </c>
      <c r="B38" s="38" t="s">
        <v>45</v>
      </c>
      <c r="C38" s="38">
        <f>VLOOKUP(B38,List!$A$2:$C$13,3,0)</f>
        <v>4</v>
      </c>
      <c r="D38" s="35">
        <v>-0.33</v>
      </c>
      <c r="E38" s="35">
        <f t="shared" si="0"/>
        <v>-0.33</v>
      </c>
      <c r="F38" s="35" t="e">
        <f t="shared" si="1"/>
        <v>#N/A</v>
      </c>
      <c r="G38" s="35">
        <v>0.05</v>
      </c>
      <c r="H38" s="35">
        <f t="shared" si="4"/>
        <v>-0.5</v>
      </c>
    </row>
    <row r="39" spans="1:8" x14ac:dyDescent="0.25">
      <c r="A39" s="38" t="s">
        <v>119</v>
      </c>
      <c r="B39" s="38" t="s">
        <v>45</v>
      </c>
      <c r="C39" s="38">
        <f>VLOOKUP(B39,List!$A$2:$C$13,3,0)</f>
        <v>4</v>
      </c>
      <c r="D39" s="35">
        <v>-0.39</v>
      </c>
      <c r="E39" s="35">
        <f t="shared" si="0"/>
        <v>-0.39</v>
      </c>
      <c r="F39" s="35" t="e">
        <f t="shared" si="1"/>
        <v>#N/A</v>
      </c>
      <c r="G39" s="36">
        <v>0.4</v>
      </c>
      <c r="H39" s="36">
        <f t="shared" si="4"/>
        <v>-0.5</v>
      </c>
    </row>
    <row r="40" spans="1:8" x14ac:dyDescent="0.25">
      <c r="A40" s="38" t="s">
        <v>81</v>
      </c>
      <c r="B40" s="38" t="s">
        <v>45</v>
      </c>
      <c r="C40" s="38">
        <f>VLOOKUP(B40,List!$A$2:$C$13,3,0)</f>
        <v>4</v>
      </c>
      <c r="D40" s="35">
        <v>-0.13</v>
      </c>
      <c r="E40" s="35">
        <f t="shared" si="0"/>
        <v>-0.13</v>
      </c>
      <c r="F40" s="35" t="e">
        <f t="shared" si="1"/>
        <v>#N/A</v>
      </c>
      <c r="G40" s="35">
        <v>0.3</v>
      </c>
      <c r="H40" s="35">
        <f t="shared" si="4"/>
        <v>-0.5</v>
      </c>
    </row>
    <row r="41" spans="1:8" x14ac:dyDescent="0.25">
      <c r="A41" s="38" t="s">
        <v>117</v>
      </c>
      <c r="B41" s="38" t="s">
        <v>45</v>
      </c>
      <c r="C41" s="38">
        <f>VLOOKUP(B41,List!$A$2:$C$13,3,0)</f>
        <v>4</v>
      </c>
      <c r="D41" s="35">
        <v>-0.39</v>
      </c>
      <c r="E41" s="35">
        <f t="shared" si="0"/>
        <v>-0.39</v>
      </c>
      <c r="F41" s="35" t="e">
        <f t="shared" si="1"/>
        <v>#N/A</v>
      </c>
      <c r="G41" s="35">
        <v>0.1</v>
      </c>
      <c r="H41" s="35">
        <f t="shared" si="4"/>
        <v>-0.5</v>
      </c>
    </row>
    <row r="42" spans="1:8" x14ac:dyDescent="0.25">
      <c r="A42" s="38" t="s">
        <v>120</v>
      </c>
      <c r="B42" s="38" t="s">
        <v>46</v>
      </c>
      <c r="C42" s="38">
        <f>VLOOKUP(B42,List!$A$2:$C$13,3,0)</f>
        <v>5</v>
      </c>
      <c r="D42" s="35">
        <v>0.08</v>
      </c>
      <c r="E42" s="35">
        <f t="shared" si="0"/>
        <v>0.08</v>
      </c>
      <c r="F42" s="35" t="e">
        <f t="shared" si="1"/>
        <v>#N/A</v>
      </c>
      <c r="G42" s="35">
        <v>0.5</v>
      </c>
      <c r="H42" s="35">
        <v>-0.5</v>
      </c>
    </row>
    <row r="43" spans="1:8" x14ac:dyDescent="0.25">
      <c r="A43" s="38" t="s">
        <v>115</v>
      </c>
      <c r="B43" s="38" t="s">
        <v>46</v>
      </c>
      <c r="C43" s="38">
        <f>VLOOKUP(B43,List!$A$2:$C$13,3,0)</f>
        <v>5</v>
      </c>
      <c r="D43" s="35">
        <v>-0.34</v>
      </c>
      <c r="E43" s="35">
        <f t="shared" si="0"/>
        <v>-0.34</v>
      </c>
      <c r="F43" s="35" t="e">
        <f t="shared" si="1"/>
        <v>#N/A</v>
      </c>
      <c r="G43" s="35">
        <v>0.3</v>
      </c>
      <c r="H43" s="35">
        <f t="shared" ref="H43:H51" si="5">H42</f>
        <v>-0.5</v>
      </c>
    </row>
    <row r="44" spans="1:8" x14ac:dyDescent="0.25">
      <c r="A44" s="38" t="s">
        <v>82</v>
      </c>
      <c r="B44" s="38" t="s">
        <v>46</v>
      </c>
      <c r="C44" s="38">
        <f>VLOOKUP(B44,List!$A$2:$C$13,3,0)</f>
        <v>5</v>
      </c>
      <c r="D44" s="35">
        <v>0.35</v>
      </c>
      <c r="E44" s="35" t="e">
        <f t="shared" ref="E44:E68" si="6">IF(D44&lt;G44,D44,NA())</f>
        <v>#N/A</v>
      </c>
      <c r="F44" s="35">
        <f t="shared" ref="F44:F68" si="7">IF(D44&gt;G44,D44,NA())</f>
        <v>0.35</v>
      </c>
      <c r="G44" s="35">
        <v>0.1</v>
      </c>
      <c r="H44" s="35">
        <f t="shared" si="5"/>
        <v>-0.5</v>
      </c>
    </row>
    <row r="45" spans="1:8" x14ac:dyDescent="0.25">
      <c r="A45" s="38" t="s">
        <v>116</v>
      </c>
      <c r="B45" s="38" t="s">
        <v>46</v>
      </c>
      <c r="C45" s="38">
        <f>VLOOKUP(B45,List!$A$2:$C$13,3,0)</f>
        <v>5</v>
      </c>
      <c r="D45" s="35">
        <v>0.01</v>
      </c>
      <c r="E45" s="35" t="e">
        <f t="shared" si="6"/>
        <v>#N/A</v>
      </c>
      <c r="F45" s="35">
        <f t="shared" si="7"/>
        <v>0.01</v>
      </c>
      <c r="G45" s="35">
        <v>-0.12</v>
      </c>
      <c r="H45" s="35">
        <f t="shared" si="5"/>
        <v>-0.5</v>
      </c>
    </row>
    <row r="46" spans="1:8" x14ac:dyDescent="0.25">
      <c r="A46" s="38" t="s">
        <v>114</v>
      </c>
      <c r="B46" s="38" t="s">
        <v>46</v>
      </c>
      <c r="C46" s="38">
        <f>VLOOKUP(B46,List!$A$2:$C$13,3,0)</f>
        <v>5</v>
      </c>
      <c r="D46" s="35">
        <v>0.25</v>
      </c>
      <c r="E46" s="35" t="e">
        <f t="shared" si="6"/>
        <v>#N/A</v>
      </c>
      <c r="F46" s="35">
        <f t="shared" si="7"/>
        <v>0.25</v>
      </c>
      <c r="G46" s="35">
        <v>0.15</v>
      </c>
      <c r="H46" s="35">
        <f t="shared" si="5"/>
        <v>-0.5</v>
      </c>
    </row>
    <row r="47" spans="1:8" x14ac:dyDescent="0.25">
      <c r="A47" s="38" t="s">
        <v>118</v>
      </c>
      <c r="B47" s="38" t="s">
        <v>46</v>
      </c>
      <c r="C47" s="38">
        <f>VLOOKUP(B47,List!$A$2:$C$13,3,0)</f>
        <v>5</v>
      </c>
      <c r="D47" s="35">
        <v>-0.09</v>
      </c>
      <c r="E47" s="35" t="e">
        <f t="shared" si="6"/>
        <v>#N/A</v>
      </c>
      <c r="F47" s="35">
        <f t="shared" si="7"/>
        <v>-0.09</v>
      </c>
      <c r="G47" s="35">
        <v>-0.3</v>
      </c>
      <c r="H47" s="35">
        <f t="shared" si="5"/>
        <v>-0.5</v>
      </c>
    </row>
    <row r="48" spans="1:8" x14ac:dyDescent="0.25">
      <c r="A48" s="38" t="s">
        <v>113</v>
      </c>
      <c r="B48" s="38" t="s">
        <v>46</v>
      </c>
      <c r="C48" s="38">
        <f>VLOOKUP(B48,List!$A$2:$C$13,3,0)</f>
        <v>5</v>
      </c>
      <c r="D48" s="35">
        <v>0.37</v>
      </c>
      <c r="E48" s="35" t="e">
        <f t="shared" si="6"/>
        <v>#N/A</v>
      </c>
      <c r="F48" s="35">
        <f t="shared" si="7"/>
        <v>0.37</v>
      </c>
      <c r="G48" s="35">
        <v>0.05</v>
      </c>
      <c r="H48" s="35">
        <f t="shared" si="5"/>
        <v>-0.5</v>
      </c>
    </row>
    <row r="49" spans="1:8" x14ac:dyDescent="0.25">
      <c r="A49" s="38" t="s">
        <v>119</v>
      </c>
      <c r="B49" s="38" t="s">
        <v>46</v>
      </c>
      <c r="C49" s="38">
        <f>VLOOKUP(B49,List!$A$2:$C$13,3,0)</f>
        <v>5</v>
      </c>
      <c r="D49" s="35">
        <v>-0.12</v>
      </c>
      <c r="E49" s="35">
        <f t="shared" si="6"/>
        <v>-0.12</v>
      </c>
      <c r="F49" s="35" t="e">
        <f t="shared" si="7"/>
        <v>#N/A</v>
      </c>
      <c r="G49" s="36">
        <v>0.4</v>
      </c>
      <c r="H49" s="36">
        <f t="shared" si="5"/>
        <v>-0.5</v>
      </c>
    </row>
    <row r="50" spans="1:8" x14ac:dyDescent="0.25">
      <c r="A50" s="38" t="s">
        <v>81</v>
      </c>
      <c r="B50" s="38" t="s">
        <v>46</v>
      </c>
      <c r="C50" s="38">
        <f>VLOOKUP(B50,List!$A$2:$C$13,3,0)</f>
        <v>5</v>
      </c>
      <c r="D50" s="35">
        <v>0.12</v>
      </c>
      <c r="E50" s="35">
        <f t="shared" si="6"/>
        <v>0.12</v>
      </c>
      <c r="F50" s="35" t="e">
        <f t="shared" si="7"/>
        <v>#N/A</v>
      </c>
      <c r="G50" s="35">
        <v>0.3</v>
      </c>
      <c r="H50" s="35">
        <f t="shared" si="5"/>
        <v>-0.5</v>
      </c>
    </row>
    <row r="51" spans="1:8" x14ac:dyDescent="0.25">
      <c r="A51" s="38" t="s">
        <v>117</v>
      </c>
      <c r="B51" s="38" t="s">
        <v>46</v>
      </c>
      <c r="C51" s="38">
        <f>VLOOKUP(B51,List!$A$2:$C$13,3,0)</f>
        <v>5</v>
      </c>
      <c r="D51" s="35">
        <v>-0.18</v>
      </c>
      <c r="E51" s="35">
        <f t="shared" si="6"/>
        <v>-0.18</v>
      </c>
      <c r="F51" s="35" t="e">
        <f t="shared" si="7"/>
        <v>#N/A</v>
      </c>
      <c r="G51" s="35">
        <v>0.1</v>
      </c>
      <c r="H51" s="35">
        <f t="shared" si="5"/>
        <v>-0.5</v>
      </c>
    </row>
    <row r="52" spans="1:8" x14ac:dyDescent="0.25">
      <c r="A52" s="38" t="s">
        <v>120</v>
      </c>
      <c r="B52" s="38" t="s">
        <v>47</v>
      </c>
      <c r="C52" s="38">
        <f>VLOOKUP(B52,List!$A$2:$C$13,3,0)</f>
        <v>6</v>
      </c>
      <c r="D52" s="35">
        <v>-0.08</v>
      </c>
      <c r="E52" s="35">
        <f t="shared" si="6"/>
        <v>-0.08</v>
      </c>
      <c r="F52" s="35" t="e">
        <f t="shared" si="7"/>
        <v>#N/A</v>
      </c>
      <c r="G52" s="35">
        <v>0.5</v>
      </c>
      <c r="H52" s="35">
        <v>-0.5</v>
      </c>
    </row>
    <row r="53" spans="1:8" x14ac:dyDescent="0.25">
      <c r="A53" s="38" t="s">
        <v>115</v>
      </c>
      <c r="B53" s="38" t="s">
        <v>47</v>
      </c>
      <c r="C53" s="38">
        <f>VLOOKUP(B53,List!$A$2:$C$13,3,0)</f>
        <v>6</v>
      </c>
      <c r="D53" s="35">
        <v>-0.16</v>
      </c>
      <c r="E53" s="35">
        <f t="shared" si="6"/>
        <v>-0.16</v>
      </c>
      <c r="F53" s="35" t="e">
        <f t="shared" si="7"/>
        <v>#N/A</v>
      </c>
      <c r="G53" s="35">
        <v>0.3</v>
      </c>
      <c r="H53" s="35">
        <f t="shared" ref="H53:H61" si="8">H52</f>
        <v>-0.5</v>
      </c>
    </row>
    <row r="54" spans="1:8" x14ac:dyDescent="0.25">
      <c r="A54" s="38" t="s">
        <v>82</v>
      </c>
      <c r="B54" s="38" t="s">
        <v>47</v>
      </c>
      <c r="C54" s="38">
        <f>VLOOKUP(B54,List!$A$2:$C$13,3,0)</f>
        <v>6</v>
      </c>
      <c r="D54" s="35">
        <v>0.17</v>
      </c>
      <c r="E54" s="35" t="e">
        <f t="shared" si="6"/>
        <v>#N/A</v>
      </c>
      <c r="F54" s="35">
        <f t="shared" si="7"/>
        <v>0.17</v>
      </c>
      <c r="G54" s="35">
        <v>0.1</v>
      </c>
      <c r="H54" s="35">
        <f t="shared" si="8"/>
        <v>-0.5</v>
      </c>
    </row>
    <row r="55" spans="1:8" x14ac:dyDescent="0.25">
      <c r="A55" s="38" t="s">
        <v>116</v>
      </c>
      <c r="B55" s="38" t="s">
        <v>47</v>
      </c>
      <c r="C55" s="38">
        <f>VLOOKUP(B55,List!$A$2:$C$13,3,0)</f>
        <v>6</v>
      </c>
      <c r="D55" s="35">
        <v>0.23</v>
      </c>
      <c r="E55" s="35" t="e">
        <f t="shared" si="6"/>
        <v>#N/A</v>
      </c>
      <c r="F55" s="35">
        <f t="shared" si="7"/>
        <v>0.23</v>
      </c>
      <c r="G55" s="35">
        <v>-0.12</v>
      </c>
      <c r="H55" s="35">
        <f t="shared" si="8"/>
        <v>-0.5</v>
      </c>
    </row>
    <row r="56" spans="1:8" x14ac:dyDescent="0.25">
      <c r="A56" s="38" t="s">
        <v>114</v>
      </c>
      <c r="B56" s="38" t="s">
        <v>47</v>
      </c>
      <c r="C56" s="38">
        <f>VLOOKUP(B56,List!$A$2:$C$13,3,0)</f>
        <v>6</v>
      </c>
      <c r="D56" s="35">
        <v>-0.26</v>
      </c>
      <c r="E56" s="35">
        <f t="shared" si="6"/>
        <v>-0.26</v>
      </c>
      <c r="F56" s="35" t="e">
        <f t="shared" si="7"/>
        <v>#N/A</v>
      </c>
      <c r="G56" s="35">
        <v>0.15</v>
      </c>
      <c r="H56" s="35">
        <f t="shared" si="8"/>
        <v>-0.5</v>
      </c>
    </row>
    <row r="57" spans="1:8" x14ac:dyDescent="0.25">
      <c r="A57" s="38" t="s">
        <v>118</v>
      </c>
      <c r="B57" s="38" t="s">
        <v>47</v>
      </c>
      <c r="C57" s="38">
        <f>VLOOKUP(B57,List!$A$2:$C$13,3,0)</f>
        <v>6</v>
      </c>
      <c r="D57" s="35">
        <v>-0.13</v>
      </c>
      <c r="E57" s="35" t="e">
        <f t="shared" si="6"/>
        <v>#N/A</v>
      </c>
      <c r="F57" s="35">
        <f t="shared" si="7"/>
        <v>-0.13</v>
      </c>
      <c r="G57" s="35">
        <v>-0.28000000000000003</v>
      </c>
      <c r="H57" s="35">
        <f t="shared" si="8"/>
        <v>-0.5</v>
      </c>
    </row>
    <row r="58" spans="1:8" x14ac:dyDescent="0.25">
      <c r="A58" s="38" t="s">
        <v>113</v>
      </c>
      <c r="B58" s="38" t="s">
        <v>47</v>
      </c>
      <c r="C58" s="38">
        <f>VLOOKUP(B58,List!$A$2:$C$13,3,0)</f>
        <v>6</v>
      </c>
      <c r="D58" s="35">
        <v>-0.08</v>
      </c>
      <c r="E58" s="35">
        <f t="shared" si="6"/>
        <v>-0.08</v>
      </c>
      <c r="F58" s="35" t="e">
        <f t="shared" si="7"/>
        <v>#N/A</v>
      </c>
      <c r="G58" s="35">
        <v>0.05</v>
      </c>
      <c r="H58" s="35">
        <f t="shared" si="8"/>
        <v>-0.5</v>
      </c>
    </row>
    <row r="59" spans="1:8" x14ac:dyDescent="0.25">
      <c r="A59" s="38" t="s">
        <v>119</v>
      </c>
      <c r="B59" s="38" t="s">
        <v>47</v>
      </c>
      <c r="C59" s="38">
        <f>VLOOKUP(B59,List!$A$2:$C$13,3,0)</f>
        <v>6</v>
      </c>
      <c r="D59" s="35">
        <v>-0.04</v>
      </c>
      <c r="E59" s="35">
        <f t="shared" si="6"/>
        <v>-0.04</v>
      </c>
      <c r="F59" s="35" t="e">
        <f t="shared" si="7"/>
        <v>#N/A</v>
      </c>
      <c r="G59" s="36">
        <v>0.4</v>
      </c>
      <c r="H59" s="36">
        <f t="shared" si="8"/>
        <v>-0.5</v>
      </c>
    </row>
    <row r="60" spans="1:8" x14ac:dyDescent="0.25">
      <c r="A60" s="38" t="s">
        <v>81</v>
      </c>
      <c r="B60" s="38" t="s">
        <v>47</v>
      </c>
      <c r="C60" s="38">
        <f>VLOOKUP(B60,List!$A$2:$C$13,3,0)</f>
        <v>6</v>
      </c>
      <c r="D60" s="35">
        <v>0.37</v>
      </c>
      <c r="E60" s="35" t="e">
        <f t="shared" si="6"/>
        <v>#N/A</v>
      </c>
      <c r="F60" s="35">
        <f t="shared" si="7"/>
        <v>0.37</v>
      </c>
      <c r="G60" s="35">
        <v>0.3</v>
      </c>
      <c r="H60" s="35">
        <f t="shared" si="8"/>
        <v>-0.5</v>
      </c>
    </row>
    <row r="61" spans="1:8" x14ac:dyDescent="0.25">
      <c r="A61" s="38" t="s">
        <v>117</v>
      </c>
      <c r="B61" s="38" t="s">
        <v>47</v>
      </c>
      <c r="C61" s="38">
        <f>VLOOKUP(B61,List!$A$2:$C$13,3,0)</f>
        <v>6</v>
      </c>
      <c r="D61" s="35">
        <v>-0.14000000000000001</v>
      </c>
      <c r="E61" s="35">
        <f t="shared" si="6"/>
        <v>-0.14000000000000001</v>
      </c>
      <c r="F61" s="35" t="e">
        <f t="shared" si="7"/>
        <v>#N/A</v>
      </c>
      <c r="G61" s="35">
        <v>0.1</v>
      </c>
      <c r="H61" s="35">
        <f t="shared" si="8"/>
        <v>-0.5</v>
      </c>
    </row>
    <row r="62" spans="1:8" x14ac:dyDescent="0.25">
      <c r="A62" s="38" t="s">
        <v>120</v>
      </c>
      <c r="B62" s="38" t="s">
        <v>48</v>
      </c>
      <c r="C62" s="38">
        <f>VLOOKUP(B62,List!$A$2:$C$13,3,0)</f>
        <v>7</v>
      </c>
      <c r="D62" s="35">
        <v>-0.26</v>
      </c>
      <c r="E62" s="35">
        <f t="shared" si="6"/>
        <v>-0.26</v>
      </c>
      <c r="F62" s="35" t="e">
        <f t="shared" si="7"/>
        <v>#N/A</v>
      </c>
      <c r="G62" s="35">
        <v>0.5</v>
      </c>
      <c r="H62" s="35">
        <v>-0.5</v>
      </c>
    </row>
    <row r="63" spans="1:8" x14ac:dyDescent="0.25">
      <c r="A63" s="38" t="s">
        <v>115</v>
      </c>
      <c r="B63" s="38" t="s">
        <v>48</v>
      </c>
      <c r="C63" s="38">
        <f>VLOOKUP(B63,List!$A$2:$C$13,3,0)</f>
        <v>7</v>
      </c>
      <c r="D63" s="35">
        <v>0.37</v>
      </c>
      <c r="E63" s="35" t="e">
        <f t="shared" si="6"/>
        <v>#N/A</v>
      </c>
      <c r="F63" s="35">
        <f t="shared" si="7"/>
        <v>0.37</v>
      </c>
      <c r="G63" s="35">
        <v>0.3</v>
      </c>
      <c r="H63" s="35">
        <f t="shared" ref="H63:H71" si="9">H62</f>
        <v>-0.5</v>
      </c>
    </row>
    <row r="64" spans="1:8" x14ac:dyDescent="0.25">
      <c r="A64" s="38" t="s">
        <v>82</v>
      </c>
      <c r="B64" s="38" t="s">
        <v>48</v>
      </c>
      <c r="C64" s="38">
        <f>VLOOKUP(B64,List!$A$2:$C$13,3,0)</f>
        <v>7</v>
      </c>
      <c r="D64" s="35">
        <v>0.09</v>
      </c>
      <c r="E64" s="35">
        <f t="shared" si="6"/>
        <v>0.09</v>
      </c>
      <c r="F64" s="35" t="e">
        <f t="shared" si="7"/>
        <v>#N/A</v>
      </c>
      <c r="G64" s="35">
        <v>0.1</v>
      </c>
      <c r="H64" s="35">
        <f t="shared" si="9"/>
        <v>-0.5</v>
      </c>
    </row>
    <row r="65" spans="1:8" x14ac:dyDescent="0.25">
      <c r="A65" s="38" t="s">
        <v>116</v>
      </c>
      <c r="B65" s="38" t="s">
        <v>48</v>
      </c>
      <c r="C65" s="38">
        <f>VLOOKUP(B65,List!$A$2:$C$13,3,0)</f>
        <v>7</v>
      </c>
      <c r="D65" s="35">
        <v>-0.13</v>
      </c>
      <c r="E65" s="35">
        <f t="shared" si="6"/>
        <v>-0.13</v>
      </c>
      <c r="F65" s="35" t="e">
        <f t="shared" si="7"/>
        <v>#N/A</v>
      </c>
      <c r="G65" s="35">
        <v>-0.12</v>
      </c>
      <c r="H65" s="35">
        <f t="shared" si="9"/>
        <v>-0.5</v>
      </c>
    </row>
    <row r="66" spans="1:8" x14ac:dyDescent="0.25">
      <c r="A66" s="38" t="s">
        <v>114</v>
      </c>
      <c r="B66" s="38" t="s">
        <v>48</v>
      </c>
      <c r="C66" s="38">
        <f>VLOOKUP(B66,List!$A$2:$C$13,3,0)</f>
        <v>7</v>
      </c>
      <c r="D66" s="35">
        <v>0.33</v>
      </c>
      <c r="E66" s="35" t="e">
        <f t="shared" si="6"/>
        <v>#N/A</v>
      </c>
      <c r="F66" s="35">
        <f t="shared" si="7"/>
        <v>0.33</v>
      </c>
      <c r="G66" s="35">
        <v>0.15</v>
      </c>
      <c r="H66" s="35">
        <f t="shared" si="9"/>
        <v>-0.5</v>
      </c>
    </row>
    <row r="67" spans="1:8" x14ac:dyDescent="0.25">
      <c r="A67" s="38" t="s">
        <v>118</v>
      </c>
      <c r="B67" s="38" t="s">
        <v>48</v>
      </c>
      <c r="C67" s="38">
        <f>VLOOKUP(B67,List!$A$2:$C$13,3,0)</f>
        <v>7</v>
      </c>
      <c r="D67" s="35">
        <v>0.11</v>
      </c>
      <c r="E67" s="35" t="e">
        <f t="shared" si="6"/>
        <v>#N/A</v>
      </c>
      <c r="F67" s="35">
        <f t="shared" si="7"/>
        <v>0.11</v>
      </c>
      <c r="G67" s="35">
        <v>-0.36</v>
      </c>
      <c r="H67" s="35">
        <f t="shared" si="9"/>
        <v>-0.5</v>
      </c>
    </row>
    <row r="68" spans="1:8" x14ac:dyDescent="0.25">
      <c r="A68" s="38" t="s">
        <v>113</v>
      </c>
      <c r="B68" s="38" t="s">
        <v>48</v>
      </c>
      <c r="C68" s="38">
        <f>VLOOKUP(B68,List!$A$2:$C$13,3,0)</f>
        <v>7</v>
      </c>
      <c r="D68" s="35">
        <v>-0.09</v>
      </c>
      <c r="E68" s="35">
        <f t="shared" si="6"/>
        <v>-0.09</v>
      </c>
      <c r="F68" s="35" t="e">
        <f t="shared" si="7"/>
        <v>#N/A</v>
      </c>
      <c r="G68" s="35">
        <v>0.05</v>
      </c>
      <c r="H68" s="35">
        <f t="shared" si="9"/>
        <v>-0.5</v>
      </c>
    </row>
    <row r="69" spans="1:8" x14ac:dyDescent="0.25">
      <c r="A69" s="38" t="s">
        <v>119</v>
      </c>
      <c r="B69" s="38" t="s">
        <v>48</v>
      </c>
      <c r="C69" s="38">
        <f>VLOOKUP(B69,List!$A$2:$C$13,3,0)</f>
        <v>7</v>
      </c>
      <c r="D69" s="35">
        <v>-0.09</v>
      </c>
      <c r="E69" s="35">
        <f t="shared" ref="E69:E132" si="10">IF(D69&lt;G69,D69,NA())</f>
        <v>-0.09</v>
      </c>
      <c r="F69" s="35" t="e">
        <f t="shared" ref="F69:F132" si="11">IF(D69&gt;G69,D69,NA())</f>
        <v>#N/A</v>
      </c>
      <c r="G69" s="36">
        <v>0.4</v>
      </c>
      <c r="H69" s="36">
        <f t="shared" si="9"/>
        <v>-0.5</v>
      </c>
    </row>
    <row r="70" spans="1:8" x14ac:dyDescent="0.25">
      <c r="A70" s="38" t="s">
        <v>81</v>
      </c>
      <c r="B70" s="38" t="s">
        <v>48</v>
      </c>
      <c r="C70" s="38">
        <f>VLOOKUP(B70,List!$A$2:$C$13,3,0)</f>
        <v>7</v>
      </c>
      <c r="D70" s="35">
        <v>0.3</v>
      </c>
      <c r="E70" s="35" t="e">
        <f t="shared" si="10"/>
        <v>#N/A</v>
      </c>
      <c r="F70" s="35" t="e">
        <f t="shared" si="11"/>
        <v>#N/A</v>
      </c>
      <c r="G70" s="35">
        <v>0.3</v>
      </c>
      <c r="H70" s="35">
        <f t="shared" si="9"/>
        <v>-0.5</v>
      </c>
    </row>
    <row r="71" spans="1:8" x14ac:dyDescent="0.25">
      <c r="A71" s="38" t="s">
        <v>117</v>
      </c>
      <c r="B71" s="38" t="s">
        <v>48</v>
      </c>
      <c r="C71" s="38">
        <f>VLOOKUP(B71,List!$A$2:$C$13,3,0)</f>
        <v>7</v>
      </c>
      <c r="D71" s="35">
        <v>-0.2</v>
      </c>
      <c r="E71" s="35">
        <f t="shared" si="10"/>
        <v>-0.2</v>
      </c>
      <c r="F71" s="35" t="e">
        <f t="shared" si="11"/>
        <v>#N/A</v>
      </c>
      <c r="G71" s="35">
        <v>0.1</v>
      </c>
      <c r="H71" s="35">
        <f t="shared" si="9"/>
        <v>-0.5</v>
      </c>
    </row>
    <row r="72" spans="1:8" x14ac:dyDescent="0.25">
      <c r="A72" s="38" t="s">
        <v>120</v>
      </c>
      <c r="B72" s="38" t="s">
        <v>49</v>
      </c>
      <c r="C72" s="38">
        <f>VLOOKUP(B72,List!$A$2:$C$13,3,0)</f>
        <v>8</v>
      </c>
      <c r="D72" s="35">
        <v>0.39</v>
      </c>
      <c r="E72" s="35">
        <f t="shared" si="10"/>
        <v>0.39</v>
      </c>
      <c r="F72" s="35" t="e">
        <f t="shared" si="11"/>
        <v>#N/A</v>
      </c>
      <c r="G72" s="35">
        <v>0.5</v>
      </c>
      <c r="H72" s="35">
        <v>-0.5</v>
      </c>
    </row>
    <row r="73" spans="1:8" x14ac:dyDescent="0.25">
      <c r="A73" s="38" t="s">
        <v>115</v>
      </c>
      <c r="B73" s="38" t="s">
        <v>49</v>
      </c>
      <c r="C73" s="38">
        <f>VLOOKUP(B73,List!$A$2:$C$13,3,0)</f>
        <v>8</v>
      </c>
      <c r="D73" s="35">
        <v>0.09</v>
      </c>
      <c r="E73" s="35">
        <f t="shared" si="10"/>
        <v>0.09</v>
      </c>
      <c r="F73" s="35" t="e">
        <f t="shared" si="11"/>
        <v>#N/A</v>
      </c>
      <c r="G73" s="35">
        <v>0.3</v>
      </c>
      <c r="H73" s="35">
        <f t="shared" ref="H73:H81" si="12">H72</f>
        <v>-0.5</v>
      </c>
    </row>
    <row r="74" spans="1:8" x14ac:dyDescent="0.25">
      <c r="A74" s="38" t="s">
        <v>82</v>
      </c>
      <c r="B74" s="38" t="s">
        <v>49</v>
      </c>
      <c r="C74" s="38">
        <f>VLOOKUP(B74,List!$A$2:$C$13,3,0)</f>
        <v>8</v>
      </c>
      <c r="D74" s="35">
        <v>0.28999999999999998</v>
      </c>
      <c r="E74" s="35" t="e">
        <f t="shared" si="10"/>
        <v>#N/A</v>
      </c>
      <c r="F74" s="35">
        <f t="shared" si="11"/>
        <v>0.28999999999999998</v>
      </c>
      <c r="G74" s="35">
        <v>0.1</v>
      </c>
      <c r="H74" s="35">
        <f t="shared" si="12"/>
        <v>-0.5</v>
      </c>
    </row>
    <row r="75" spans="1:8" x14ac:dyDescent="0.25">
      <c r="A75" s="38" t="s">
        <v>116</v>
      </c>
      <c r="B75" s="38" t="s">
        <v>49</v>
      </c>
      <c r="C75" s="38">
        <f>VLOOKUP(B75,List!$A$2:$C$13,3,0)</f>
        <v>8</v>
      </c>
      <c r="D75" s="35">
        <v>-0.05</v>
      </c>
      <c r="E75" s="35" t="e">
        <f t="shared" si="10"/>
        <v>#N/A</v>
      </c>
      <c r="F75" s="35">
        <f t="shared" si="11"/>
        <v>-0.05</v>
      </c>
      <c r="G75" s="35">
        <v>-0.12</v>
      </c>
      <c r="H75" s="35">
        <f t="shared" si="12"/>
        <v>-0.5</v>
      </c>
    </row>
    <row r="76" spans="1:8" x14ac:dyDescent="0.25">
      <c r="A76" s="38" t="s">
        <v>114</v>
      </c>
      <c r="B76" s="38" t="s">
        <v>49</v>
      </c>
      <c r="C76" s="38">
        <f>VLOOKUP(B76,List!$A$2:$C$13,3,0)</f>
        <v>8</v>
      </c>
      <c r="D76" s="35">
        <v>-0.02</v>
      </c>
      <c r="E76" s="35">
        <f t="shared" si="10"/>
        <v>-0.02</v>
      </c>
      <c r="F76" s="35" t="e">
        <f t="shared" si="11"/>
        <v>#N/A</v>
      </c>
      <c r="G76" s="35">
        <v>0.15</v>
      </c>
      <c r="H76" s="35">
        <f t="shared" si="12"/>
        <v>-0.5</v>
      </c>
    </row>
    <row r="77" spans="1:8" x14ac:dyDescent="0.25">
      <c r="A77" s="38" t="s">
        <v>118</v>
      </c>
      <c r="B77" s="38" t="s">
        <v>49</v>
      </c>
      <c r="C77" s="38">
        <f>VLOOKUP(B77,List!$A$2:$C$13,3,0)</f>
        <v>8</v>
      </c>
      <c r="D77" s="35">
        <v>-0.22</v>
      </c>
      <c r="E77" s="35" t="e">
        <f t="shared" si="10"/>
        <v>#N/A</v>
      </c>
      <c r="F77" s="35">
        <f t="shared" si="11"/>
        <v>-0.22</v>
      </c>
      <c r="G77" s="35">
        <v>-0.3</v>
      </c>
      <c r="H77" s="35">
        <f t="shared" si="12"/>
        <v>-0.5</v>
      </c>
    </row>
    <row r="78" spans="1:8" x14ac:dyDescent="0.25">
      <c r="A78" s="38" t="s">
        <v>113</v>
      </c>
      <c r="B78" s="38" t="s">
        <v>49</v>
      </c>
      <c r="C78" s="38">
        <f>VLOOKUP(B78,List!$A$2:$C$13,3,0)</f>
        <v>8</v>
      </c>
      <c r="D78" s="35">
        <v>0.3</v>
      </c>
      <c r="E78" s="35" t="e">
        <f t="shared" si="10"/>
        <v>#N/A</v>
      </c>
      <c r="F78" s="35">
        <f t="shared" si="11"/>
        <v>0.3</v>
      </c>
      <c r="G78" s="35">
        <v>0.05</v>
      </c>
      <c r="H78" s="35">
        <f t="shared" si="12"/>
        <v>-0.5</v>
      </c>
    </row>
    <row r="79" spans="1:8" x14ac:dyDescent="0.25">
      <c r="A79" s="38" t="s">
        <v>119</v>
      </c>
      <c r="B79" s="38" t="s">
        <v>49</v>
      </c>
      <c r="C79" s="38">
        <f>VLOOKUP(B79,List!$A$2:$C$13,3,0)</f>
        <v>8</v>
      </c>
      <c r="D79" s="35">
        <v>0.25</v>
      </c>
      <c r="E79" s="35">
        <f t="shared" si="10"/>
        <v>0.25</v>
      </c>
      <c r="F79" s="35" t="e">
        <f t="shared" si="11"/>
        <v>#N/A</v>
      </c>
      <c r="G79" s="36">
        <v>0.4</v>
      </c>
      <c r="H79" s="36">
        <f t="shared" si="12"/>
        <v>-0.5</v>
      </c>
    </row>
    <row r="80" spans="1:8" x14ac:dyDescent="0.25">
      <c r="A80" s="38" t="s">
        <v>81</v>
      </c>
      <c r="B80" s="38" t="s">
        <v>49</v>
      </c>
      <c r="C80" s="38">
        <f>VLOOKUP(B80,List!$A$2:$C$13,3,0)</f>
        <v>8</v>
      </c>
      <c r="D80" s="35">
        <v>0.2</v>
      </c>
      <c r="E80" s="35">
        <f t="shared" si="10"/>
        <v>0.2</v>
      </c>
      <c r="F80" s="35" t="e">
        <f t="shared" si="11"/>
        <v>#N/A</v>
      </c>
      <c r="G80" s="35">
        <v>0.3</v>
      </c>
      <c r="H80" s="35">
        <f t="shared" si="12"/>
        <v>-0.5</v>
      </c>
    </row>
    <row r="81" spans="1:8" x14ac:dyDescent="0.25">
      <c r="A81" s="38" t="s">
        <v>117</v>
      </c>
      <c r="B81" s="38" t="s">
        <v>49</v>
      </c>
      <c r="C81" s="38">
        <f>VLOOKUP(B81,List!$A$2:$C$13,3,0)</f>
        <v>8</v>
      </c>
      <c r="D81" s="35">
        <v>0.3</v>
      </c>
      <c r="E81" s="35" t="e">
        <f t="shared" si="10"/>
        <v>#N/A</v>
      </c>
      <c r="F81" s="35">
        <f t="shared" si="11"/>
        <v>0.3</v>
      </c>
      <c r="G81" s="35">
        <v>0.1</v>
      </c>
      <c r="H81" s="35">
        <f t="shared" si="12"/>
        <v>-0.5</v>
      </c>
    </row>
    <row r="82" spans="1:8" x14ac:dyDescent="0.25">
      <c r="A82" s="38" t="s">
        <v>120</v>
      </c>
      <c r="B82" s="38" t="s">
        <v>50</v>
      </c>
      <c r="C82" s="38">
        <f>VLOOKUP(B82,List!$A$2:$C$13,3,0)</f>
        <v>9</v>
      </c>
      <c r="D82" s="35">
        <v>0.19</v>
      </c>
      <c r="E82" s="35">
        <f t="shared" si="10"/>
        <v>0.19</v>
      </c>
      <c r="F82" s="35" t="e">
        <f t="shared" si="11"/>
        <v>#N/A</v>
      </c>
      <c r="G82" s="35">
        <v>0.5</v>
      </c>
      <c r="H82" s="35">
        <v>-0.5</v>
      </c>
    </row>
    <row r="83" spans="1:8" x14ac:dyDescent="0.25">
      <c r="A83" s="38" t="s">
        <v>115</v>
      </c>
      <c r="B83" s="38" t="s">
        <v>50</v>
      </c>
      <c r="C83" s="38">
        <f>VLOOKUP(B83,List!$A$2:$C$13,3,0)</f>
        <v>9</v>
      </c>
      <c r="D83" s="35">
        <v>-0.05</v>
      </c>
      <c r="E83" s="35">
        <f t="shared" si="10"/>
        <v>-0.05</v>
      </c>
      <c r="F83" s="35" t="e">
        <f t="shared" si="11"/>
        <v>#N/A</v>
      </c>
      <c r="G83" s="35">
        <v>0.3</v>
      </c>
      <c r="H83" s="35">
        <f t="shared" ref="H83:H91" si="13">H82</f>
        <v>-0.5</v>
      </c>
    </row>
    <row r="84" spans="1:8" x14ac:dyDescent="0.25">
      <c r="A84" s="38" t="s">
        <v>82</v>
      </c>
      <c r="B84" s="38" t="s">
        <v>50</v>
      </c>
      <c r="C84" s="38">
        <f>VLOOKUP(B84,List!$A$2:$C$13,3,0)</f>
        <v>9</v>
      </c>
      <c r="D84" s="35">
        <v>-0.03</v>
      </c>
      <c r="E84" s="35">
        <f t="shared" si="10"/>
        <v>-0.03</v>
      </c>
      <c r="F84" s="35" t="e">
        <f t="shared" si="11"/>
        <v>#N/A</v>
      </c>
      <c r="G84" s="35">
        <v>0.1</v>
      </c>
      <c r="H84" s="35">
        <f t="shared" si="13"/>
        <v>-0.5</v>
      </c>
    </row>
    <row r="85" spans="1:8" x14ac:dyDescent="0.25">
      <c r="A85" s="38" t="s">
        <v>116</v>
      </c>
      <c r="B85" s="38" t="s">
        <v>50</v>
      </c>
      <c r="C85" s="38">
        <f>VLOOKUP(B85,List!$A$2:$C$13,3,0)</f>
        <v>9</v>
      </c>
      <c r="D85" s="35">
        <v>-0.22</v>
      </c>
      <c r="E85" s="35">
        <f t="shared" si="10"/>
        <v>-0.22</v>
      </c>
      <c r="F85" s="35" t="e">
        <f t="shared" si="11"/>
        <v>#N/A</v>
      </c>
      <c r="G85" s="35">
        <v>-0.12</v>
      </c>
      <c r="H85" s="35">
        <f t="shared" si="13"/>
        <v>-0.5</v>
      </c>
    </row>
    <row r="86" spans="1:8" x14ac:dyDescent="0.25">
      <c r="A86" s="38" t="s">
        <v>114</v>
      </c>
      <c r="B86" s="38" t="s">
        <v>50</v>
      </c>
      <c r="C86" s="38">
        <f>VLOOKUP(B86,List!$A$2:$C$13,3,0)</f>
        <v>9</v>
      </c>
      <c r="D86" s="35">
        <v>-0.39</v>
      </c>
      <c r="E86" s="35">
        <f t="shared" si="10"/>
        <v>-0.39</v>
      </c>
      <c r="F86" s="35" t="e">
        <f t="shared" si="11"/>
        <v>#N/A</v>
      </c>
      <c r="G86" s="35">
        <v>0.15</v>
      </c>
      <c r="H86" s="35">
        <f t="shared" si="13"/>
        <v>-0.5</v>
      </c>
    </row>
    <row r="87" spans="1:8" x14ac:dyDescent="0.25">
      <c r="A87" s="38" t="s">
        <v>118</v>
      </c>
      <c r="B87" s="38" t="s">
        <v>50</v>
      </c>
      <c r="C87" s="38">
        <f>VLOOKUP(B87,List!$A$2:$C$13,3,0)</f>
        <v>9</v>
      </c>
      <c r="D87" s="35">
        <v>0.25</v>
      </c>
      <c r="E87" s="35" t="e">
        <f t="shared" si="10"/>
        <v>#N/A</v>
      </c>
      <c r="F87" s="35">
        <f t="shared" si="11"/>
        <v>0.25</v>
      </c>
      <c r="G87" s="35">
        <v>-0.3</v>
      </c>
      <c r="H87" s="35">
        <f t="shared" si="13"/>
        <v>-0.5</v>
      </c>
    </row>
    <row r="88" spans="1:8" x14ac:dyDescent="0.25">
      <c r="A88" s="38" t="s">
        <v>113</v>
      </c>
      <c r="B88" s="38" t="s">
        <v>50</v>
      </c>
      <c r="C88" s="38">
        <f>VLOOKUP(B88,List!$A$2:$C$13,3,0)</f>
        <v>9</v>
      </c>
      <c r="D88" s="35">
        <v>0.35</v>
      </c>
      <c r="E88" s="35" t="e">
        <f t="shared" si="10"/>
        <v>#N/A</v>
      </c>
      <c r="F88" s="35">
        <f t="shared" si="11"/>
        <v>0.35</v>
      </c>
      <c r="G88" s="35">
        <v>0.05</v>
      </c>
      <c r="H88" s="35">
        <f t="shared" si="13"/>
        <v>-0.5</v>
      </c>
    </row>
    <row r="89" spans="1:8" x14ac:dyDescent="0.25">
      <c r="A89" s="38" t="s">
        <v>119</v>
      </c>
      <c r="B89" s="38" t="s">
        <v>50</v>
      </c>
      <c r="C89" s="38">
        <f>VLOOKUP(B89,List!$A$2:$C$13,3,0)</f>
        <v>9</v>
      </c>
      <c r="D89" s="35">
        <v>-0.31</v>
      </c>
      <c r="E89" s="35">
        <f t="shared" si="10"/>
        <v>-0.31</v>
      </c>
      <c r="F89" s="35" t="e">
        <f t="shared" si="11"/>
        <v>#N/A</v>
      </c>
      <c r="G89" s="36">
        <v>0.4</v>
      </c>
      <c r="H89" s="36">
        <f t="shared" si="13"/>
        <v>-0.5</v>
      </c>
    </row>
    <row r="90" spans="1:8" x14ac:dyDescent="0.25">
      <c r="A90" s="38" t="s">
        <v>81</v>
      </c>
      <c r="B90" s="38" t="s">
        <v>50</v>
      </c>
      <c r="C90" s="38">
        <f>VLOOKUP(B90,List!$A$2:$C$13,3,0)</f>
        <v>9</v>
      </c>
      <c r="D90" s="35">
        <v>-0.04</v>
      </c>
      <c r="E90" s="35">
        <f t="shared" si="10"/>
        <v>-0.04</v>
      </c>
      <c r="F90" s="35" t="e">
        <f t="shared" si="11"/>
        <v>#N/A</v>
      </c>
      <c r="G90" s="35">
        <v>0.3</v>
      </c>
      <c r="H90" s="35">
        <f t="shared" si="13"/>
        <v>-0.5</v>
      </c>
    </row>
    <row r="91" spans="1:8" x14ac:dyDescent="0.25">
      <c r="A91" s="38" t="s">
        <v>117</v>
      </c>
      <c r="B91" s="38" t="s">
        <v>50</v>
      </c>
      <c r="C91" s="38">
        <f>VLOOKUP(B91,List!$A$2:$C$13,3,0)</f>
        <v>9</v>
      </c>
      <c r="D91" s="35">
        <v>-0.31</v>
      </c>
      <c r="E91" s="35">
        <f t="shared" si="10"/>
        <v>-0.31</v>
      </c>
      <c r="F91" s="35" t="e">
        <f t="shared" si="11"/>
        <v>#N/A</v>
      </c>
      <c r="G91" s="35">
        <v>0.1</v>
      </c>
      <c r="H91" s="35">
        <f t="shared" si="13"/>
        <v>-0.5</v>
      </c>
    </row>
    <row r="92" spans="1:8" x14ac:dyDescent="0.25">
      <c r="A92" s="38" t="s">
        <v>120</v>
      </c>
      <c r="B92" s="38" t="s">
        <v>51</v>
      </c>
      <c r="C92" s="38">
        <f>VLOOKUP(B92,List!$A$2:$C$13,3,0)</f>
        <v>10</v>
      </c>
      <c r="D92" s="35">
        <v>0.2</v>
      </c>
      <c r="E92" s="35">
        <f t="shared" si="10"/>
        <v>0.2</v>
      </c>
      <c r="F92" s="35" t="e">
        <f t="shared" si="11"/>
        <v>#N/A</v>
      </c>
      <c r="G92" s="35">
        <v>0.5</v>
      </c>
      <c r="H92" s="35">
        <v>-0.5</v>
      </c>
    </row>
    <row r="93" spans="1:8" x14ac:dyDescent="0.25">
      <c r="A93" s="38" t="s">
        <v>115</v>
      </c>
      <c r="B93" s="38" t="s">
        <v>51</v>
      </c>
      <c r="C93" s="38">
        <f>VLOOKUP(B93,List!$A$2:$C$13,3,0)</f>
        <v>10</v>
      </c>
      <c r="D93" s="35">
        <v>-0.03</v>
      </c>
      <c r="E93" s="35">
        <f t="shared" si="10"/>
        <v>-0.03</v>
      </c>
      <c r="F93" s="35" t="e">
        <f t="shared" si="11"/>
        <v>#N/A</v>
      </c>
      <c r="G93" s="35">
        <v>0.3</v>
      </c>
      <c r="H93" s="35">
        <f t="shared" ref="H93:H101" si="14">H92</f>
        <v>-0.5</v>
      </c>
    </row>
    <row r="94" spans="1:8" x14ac:dyDescent="0.25">
      <c r="A94" s="38" t="s">
        <v>82</v>
      </c>
      <c r="B94" s="38" t="s">
        <v>51</v>
      </c>
      <c r="C94" s="38">
        <f>VLOOKUP(B94,List!$A$2:$C$13,3,0)</f>
        <v>10</v>
      </c>
      <c r="D94" s="35">
        <v>0.25</v>
      </c>
      <c r="E94" s="35" t="e">
        <f t="shared" si="10"/>
        <v>#N/A</v>
      </c>
      <c r="F94" s="35">
        <f t="shared" si="11"/>
        <v>0.25</v>
      </c>
      <c r="G94" s="35">
        <v>0.1</v>
      </c>
      <c r="H94" s="35">
        <f t="shared" si="14"/>
        <v>-0.5</v>
      </c>
    </row>
    <row r="95" spans="1:8" x14ac:dyDescent="0.25">
      <c r="A95" s="38" t="s">
        <v>116</v>
      </c>
      <c r="B95" s="38" t="s">
        <v>51</v>
      </c>
      <c r="C95" s="38">
        <f>VLOOKUP(B95,List!$A$2:$C$13,3,0)</f>
        <v>10</v>
      </c>
      <c r="D95" s="35">
        <v>0.11</v>
      </c>
      <c r="E95" s="35" t="e">
        <f t="shared" si="10"/>
        <v>#N/A</v>
      </c>
      <c r="F95" s="35">
        <f t="shared" si="11"/>
        <v>0.11</v>
      </c>
      <c r="G95" s="35">
        <v>-0.12</v>
      </c>
      <c r="H95" s="35">
        <f t="shared" si="14"/>
        <v>-0.5</v>
      </c>
    </row>
    <row r="96" spans="1:8" x14ac:dyDescent="0.25">
      <c r="A96" s="38" t="s">
        <v>114</v>
      </c>
      <c r="B96" s="38" t="s">
        <v>51</v>
      </c>
      <c r="C96" s="38">
        <f>VLOOKUP(B96,List!$A$2:$C$13,3,0)</f>
        <v>10</v>
      </c>
      <c r="D96" s="35">
        <v>0.25</v>
      </c>
      <c r="E96" s="35" t="e">
        <f t="shared" si="10"/>
        <v>#N/A</v>
      </c>
      <c r="F96" s="35">
        <f t="shared" si="11"/>
        <v>0.25</v>
      </c>
      <c r="G96" s="35">
        <v>0.15</v>
      </c>
      <c r="H96" s="35">
        <f t="shared" si="14"/>
        <v>-0.5</v>
      </c>
    </row>
    <row r="97" spans="1:8" x14ac:dyDescent="0.25">
      <c r="A97" s="38" t="s">
        <v>118</v>
      </c>
      <c r="B97" s="38" t="s">
        <v>51</v>
      </c>
      <c r="C97" s="38">
        <f>VLOOKUP(B97,List!$A$2:$C$13,3,0)</f>
        <v>10</v>
      </c>
      <c r="D97" s="35">
        <v>7.0000000000000007E-2</v>
      </c>
      <c r="E97" s="35" t="e">
        <f t="shared" si="10"/>
        <v>#N/A</v>
      </c>
      <c r="F97" s="35">
        <f t="shared" si="11"/>
        <v>7.0000000000000007E-2</v>
      </c>
      <c r="G97" s="35">
        <v>-0.3</v>
      </c>
      <c r="H97" s="35">
        <f t="shared" si="14"/>
        <v>-0.5</v>
      </c>
    </row>
    <row r="98" spans="1:8" x14ac:dyDescent="0.25">
      <c r="A98" s="38" t="s">
        <v>113</v>
      </c>
      <c r="B98" s="38" t="s">
        <v>51</v>
      </c>
      <c r="C98" s="38">
        <f>VLOOKUP(B98,List!$A$2:$C$13,3,0)</f>
        <v>10</v>
      </c>
      <c r="D98" s="35">
        <v>-0.34</v>
      </c>
      <c r="E98" s="35">
        <f t="shared" si="10"/>
        <v>-0.34</v>
      </c>
      <c r="F98" s="35" t="e">
        <f t="shared" si="11"/>
        <v>#N/A</v>
      </c>
      <c r="G98" s="35">
        <v>0.05</v>
      </c>
      <c r="H98" s="35">
        <f t="shared" si="14"/>
        <v>-0.5</v>
      </c>
    </row>
    <row r="99" spans="1:8" x14ac:dyDescent="0.25">
      <c r="A99" s="38" t="s">
        <v>119</v>
      </c>
      <c r="B99" s="38" t="s">
        <v>51</v>
      </c>
      <c r="C99" s="38">
        <f>VLOOKUP(B99,List!$A$2:$C$13,3,0)</f>
        <v>10</v>
      </c>
      <c r="D99" s="35">
        <v>0.32</v>
      </c>
      <c r="E99" s="35">
        <f t="shared" si="10"/>
        <v>0.32</v>
      </c>
      <c r="F99" s="35" t="e">
        <f t="shared" si="11"/>
        <v>#N/A</v>
      </c>
      <c r="G99" s="36">
        <v>0.4</v>
      </c>
      <c r="H99" s="36">
        <f t="shared" si="14"/>
        <v>-0.5</v>
      </c>
    </row>
    <row r="100" spans="1:8" x14ac:dyDescent="0.25">
      <c r="A100" s="38" t="s">
        <v>81</v>
      </c>
      <c r="B100" s="38" t="s">
        <v>51</v>
      </c>
      <c r="C100" s="38">
        <f>VLOOKUP(B100,List!$A$2:$C$13,3,0)</f>
        <v>10</v>
      </c>
      <c r="D100" s="35">
        <v>0.35</v>
      </c>
      <c r="E100" s="35" t="e">
        <f t="shared" si="10"/>
        <v>#N/A</v>
      </c>
      <c r="F100" s="35">
        <f t="shared" si="11"/>
        <v>0.35</v>
      </c>
      <c r="G100" s="35">
        <v>0.3</v>
      </c>
      <c r="H100" s="35">
        <f t="shared" si="14"/>
        <v>-0.5</v>
      </c>
    </row>
    <row r="101" spans="1:8" x14ac:dyDescent="0.25">
      <c r="A101" s="38" t="s">
        <v>117</v>
      </c>
      <c r="B101" s="38" t="s">
        <v>51</v>
      </c>
      <c r="C101" s="38">
        <f>VLOOKUP(B101,List!$A$2:$C$13,3,0)</f>
        <v>10</v>
      </c>
      <c r="D101" s="35">
        <v>-0.02</v>
      </c>
      <c r="E101" s="35">
        <f t="shared" si="10"/>
        <v>-0.02</v>
      </c>
      <c r="F101" s="35" t="e">
        <f t="shared" si="11"/>
        <v>#N/A</v>
      </c>
      <c r="G101" s="35">
        <v>0.1</v>
      </c>
      <c r="H101" s="35">
        <f t="shared" si="14"/>
        <v>-0.5</v>
      </c>
    </row>
    <row r="102" spans="1:8" x14ac:dyDescent="0.25">
      <c r="A102" s="38" t="s">
        <v>120</v>
      </c>
      <c r="B102" s="38" t="s">
        <v>6</v>
      </c>
      <c r="C102" s="38">
        <f>VLOOKUP(B102,List!$A$2:$C$13,3,0)</f>
        <v>11</v>
      </c>
      <c r="D102" s="35">
        <v>-0.35</v>
      </c>
      <c r="E102" s="35">
        <f t="shared" si="10"/>
        <v>-0.35</v>
      </c>
      <c r="F102" s="35" t="e">
        <f t="shared" si="11"/>
        <v>#N/A</v>
      </c>
      <c r="G102" s="35">
        <v>0.5</v>
      </c>
      <c r="H102" s="35">
        <v>-0.5</v>
      </c>
    </row>
    <row r="103" spans="1:8" x14ac:dyDescent="0.25">
      <c r="A103" s="38" t="s">
        <v>115</v>
      </c>
      <c r="B103" s="38" t="s">
        <v>6</v>
      </c>
      <c r="C103" s="38">
        <f>VLOOKUP(B103,List!$A$2:$C$13,3,0)</f>
        <v>11</v>
      </c>
      <c r="D103" s="35">
        <v>0.32</v>
      </c>
      <c r="E103" s="35" t="e">
        <f t="shared" si="10"/>
        <v>#N/A</v>
      </c>
      <c r="F103" s="35">
        <f t="shared" si="11"/>
        <v>0.32</v>
      </c>
      <c r="G103" s="35">
        <v>0.3</v>
      </c>
      <c r="H103" s="35">
        <f t="shared" ref="H103:H111" si="15">H102</f>
        <v>-0.5</v>
      </c>
    </row>
    <row r="104" spans="1:8" x14ac:dyDescent="0.25">
      <c r="A104" s="38" t="s">
        <v>82</v>
      </c>
      <c r="B104" s="38" t="s">
        <v>6</v>
      </c>
      <c r="C104" s="38">
        <f>VLOOKUP(B104,List!$A$2:$C$13,3,0)</f>
        <v>11</v>
      </c>
      <c r="D104" s="35">
        <v>-0.11</v>
      </c>
      <c r="E104" s="35">
        <f t="shared" si="10"/>
        <v>-0.11</v>
      </c>
      <c r="F104" s="35" t="e">
        <f t="shared" si="11"/>
        <v>#N/A</v>
      </c>
      <c r="G104" s="35">
        <v>0.1</v>
      </c>
      <c r="H104" s="35">
        <f t="shared" si="15"/>
        <v>-0.5</v>
      </c>
    </row>
    <row r="105" spans="1:8" x14ac:dyDescent="0.25">
      <c r="A105" s="38" t="s">
        <v>116</v>
      </c>
      <c r="B105" s="38" t="s">
        <v>6</v>
      </c>
      <c r="C105" s="38">
        <f>VLOOKUP(B105,List!$A$2:$C$13,3,0)</f>
        <v>11</v>
      </c>
      <c r="D105" s="35">
        <v>-0.32</v>
      </c>
      <c r="E105" s="35">
        <f t="shared" si="10"/>
        <v>-0.32</v>
      </c>
      <c r="F105" s="35" t="e">
        <f t="shared" si="11"/>
        <v>#N/A</v>
      </c>
      <c r="G105" s="35">
        <v>-0.12</v>
      </c>
      <c r="H105" s="35">
        <f t="shared" si="15"/>
        <v>-0.5</v>
      </c>
    </row>
    <row r="106" spans="1:8" x14ac:dyDescent="0.25">
      <c r="A106" s="38" t="s">
        <v>114</v>
      </c>
      <c r="B106" s="38" t="s">
        <v>6</v>
      </c>
      <c r="C106" s="38">
        <f>VLOOKUP(B106,List!$A$2:$C$13,3,0)</f>
        <v>11</v>
      </c>
      <c r="D106" s="35">
        <v>0.03</v>
      </c>
      <c r="E106" s="35">
        <f t="shared" si="10"/>
        <v>0.03</v>
      </c>
      <c r="F106" s="35" t="e">
        <f t="shared" si="11"/>
        <v>#N/A</v>
      </c>
      <c r="G106" s="35">
        <v>0.15</v>
      </c>
      <c r="H106" s="35">
        <f t="shared" si="15"/>
        <v>-0.5</v>
      </c>
    </row>
    <row r="107" spans="1:8" x14ac:dyDescent="0.25">
      <c r="A107" s="38" t="s">
        <v>118</v>
      </c>
      <c r="B107" s="38" t="s">
        <v>6</v>
      </c>
      <c r="C107" s="38">
        <f>VLOOKUP(B107,List!$A$2:$C$13,3,0)</f>
        <v>11</v>
      </c>
      <c r="D107" s="35">
        <v>-0.35</v>
      </c>
      <c r="E107" s="35">
        <f t="shared" si="10"/>
        <v>-0.35</v>
      </c>
      <c r="F107" s="35" t="e">
        <f t="shared" si="11"/>
        <v>#N/A</v>
      </c>
      <c r="G107" s="35">
        <v>-0.3</v>
      </c>
      <c r="H107" s="35">
        <f t="shared" si="15"/>
        <v>-0.5</v>
      </c>
    </row>
    <row r="108" spans="1:8" x14ac:dyDescent="0.25">
      <c r="A108" s="38" t="s">
        <v>113</v>
      </c>
      <c r="B108" s="38" t="s">
        <v>6</v>
      </c>
      <c r="C108" s="38">
        <f>VLOOKUP(B108,List!$A$2:$C$13,3,0)</f>
        <v>11</v>
      </c>
      <c r="D108" s="35">
        <v>0.19</v>
      </c>
      <c r="E108" s="35" t="e">
        <f t="shared" si="10"/>
        <v>#N/A</v>
      </c>
      <c r="F108" s="35">
        <f t="shared" si="11"/>
        <v>0.19</v>
      </c>
      <c r="G108" s="35">
        <v>0.05</v>
      </c>
      <c r="H108" s="35">
        <f t="shared" si="15"/>
        <v>-0.5</v>
      </c>
    </row>
    <row r="109" spans="1:8" x14ac:dyDescent="0.25">
      <c r="A109" s="38" t="s">
        <v>119</v>
      </c>
      <c r="B109" s="38" t="s">
        <v>6</v>
      </c>
      <c r="C109" s="38">
        <f>VLOOKUP(B109,List!$A$2:$C$13,3,0)</f>
        <v>11</v>
      </c>
      <c r="D109" s="35">
        <v>0.23</v>
      </c>
      <c r="E109" s="35">
        <f t="shared" si="10"/>
        <v>0.23</v>
      </c>
      <c r="F109" s="35" t="e">
        <f t="shared" si="11"/>
        <v>#N/A</v>
      </c>
      <c r="G109" s="36">
        <v>0.4</v>
      </c>
      <c r="H109" s="36">
        <f t="shared" si="15"/>
        <v>-0.5</v>
      </c>
    </row>
    <row r="110" spans="1:8" x14ac:dyDescent="0.25">
      <c r="A110" s="38" t="s">
        <v>81</v>
      </c>
      <c r="B110" s="38" t="s">
        <v>6</v>
      </c>
      <c r="C110" s="38">
        <f>VLOOKUP(B110,List!$A$2:$C$13,3,0)</f>
        <v>11</v>
      </c>
      <c r="D110" s="35">
        <v>-0.2</v>
      </c>
      <c r="E110" s="35">
        <f t="shared" si="10"/>
        <v>-0.2</v>
      </c>
      <c r="F110" s="35" t="e">
        <f t="shared" si="11"/>
        <v>#N/A</v>
      </c>
      <c r="G110" s="35">
        <v>0.3</v>
      </c>
      <c r="H110" s="35">
        <f t="shared" si="15"/>
        <v>-0.5</v>
      </c>
    </row>
    <row r="111" spans="1:8" x14ac:dyDescent="0.25">
      <c r="A111" s="38" t="s">
        <v>117</v>
      </c>
      <c r="B111" s="38" t="s">
        <v>6</v>
      </c>
      <c r="C111" s="38">
        <f>VLOOKUP(B111,List!$A$2:$C$13,3,0)</f>
        <v>11</v>
      </c>
      <c r="D111" s="35">
        <v>0.02</v>
      </c>
      <c r="E111" s="35">
        <f t="shared" si="10"/>
        <v>0.02</v>
      </c>
      <c r="F111" s="35" t="e">
        <f t="shared" si="11"/>
        <v>#N/A</v>
      </c>
      <c r="G111" s="35">
        <v>0.1</v>
      </c>
      <c r="H111" s="35">
        <f t="shared" si="15"/>
        <v>-0.5</v>
      </c>
    </row>
    <row r="112" spans="1:8" x14ac:dyDescent="0.25">
      <c r="A112" s="38" t="s">
        <v>120</v>
      </c>
      <c r="B112" s="38" t="s">
        <v>52</v>
      </c>
      <c r="C112" s="38">
        <f>VLOOKUP(B112,List!$A$2:$C$13,3,0)</f>
        <v>12</v>
      </c>
      <c r="D112" s="35">
        <v>0.05</v>
      </c>
      <c r="E112" s="35">
        <f t="shared" si="10"/>
        <v>0.05</v>
      </c>
      <c r="F112" s="35" t="e">
        <f t="shared" si="11"/>
        <v>#N/A</v>
      </c>
      <c r="G112" s="35">
        <v>0.5</v>
      </c>
      <c r="H112" s="35">
        <v>-0.5</v>
      </c>
    </row>
    <row r="113" spans="1:8" x14ac:dyDescent="0.25">
      <c r="A113" s="38" t="s">
        <v>115</v>
      </c>
      <c r="B113" s="38" t="s">
        <v>52</v>
      </c>
      <c r="C113" s="38">
        <f>VLOOKUP(B113,List!$A$2:$C$13,3,0)</f>
        <v>12</v>
      </c>
      <c r="D113" s="35">
        <v>0.02</v>
      </c>
      <c r="E113" s="35">
        <f t="shared" si="10"/>
        <v>0.02</v>
      </c>
      <c r="F113" s="35" t="e">
        <f t="shared" si="11"/>
        <v>#N/A</v>
      </c>
      <c r="G113" s="35">
        <v>0.3</v>
      </c>
      <c r="H113" s="35">
        <f t="shared" ref="H113:H121" si="16">H112</f>
        <v>-0.5</v>
      </c>
    </row>
    <row r="114" spans="1:8" x14ac:dyDescent="0.25">
      <c r="A114" s="38" t="s">
        <v>82</v>
      </c>
      <c r="B114" s="38" t="s">
        <v>52</v>
      </c>
      <c r="C114" s="38">
        <f>VLOOKUP(B114,List!$A$2:$C$13,3,0)</f>
        <v>12</v>
      </c>
      <c r="D114" s="35">
        <v>-0.36</v>
      </c>
      <c r="E114" s="35">
        <f t="shared" si="10"/>
        <v>-0.36</v>
      </c>
      <c r="F114" s="35" t="e">
        <f t="shared" si="11"/>
        <v>#N/A</v>
      </c>
      <c r="G114" s="35">
        <v>0.1</v>
      </c>
      <c r="H114" s="35">
        <f t="shared" si="16"/>
        <v>-0.5</v>
      </c>
    </row>
    <row r="115" spans="1:8" x14ac:dyDescent="0.25">
      <c r="A115" s="38" t="s">
        <v>116</v>
      </c>
      <c r="B115" s="38" t="s">
        <v>52</v>
      </c>
      <c r="C115" s="38">
        <f>VLOOKUP(B115,List!$A$2:$C$13,3,0)</f>
        <v>12</v>
      </c>
      <c r="D115" s="35">
        <v>-0.12</v>
      </c>
      <c r="E115" s="35" t="e">
        <f t="shared" si="10"/>
        <v>#N/A</v>
      </c>
      <c r="F115" s="35" t="e">
        <f t="shared" si="11"/>
        <v>#N/A</v>
      </c>
      <c r="G115" s="35">
        <v>-0.12</v>
      </c>
      <c r="H115" s="35">
        <f t="shared" si="16"/>
        <v>-0.5</v>
      </c>
    </row>
    <row r="116" spans="1:8" x14ac:dyDescent="0.25">
      <c r="A116" s="38" t="s">
        <v>114</v>
      </c>
      <c r="B116" s="38" t="s">
        <v>52</v>
      </c>
      <c r="C116" s="38">
        <f>VLOOKUP(B116,List!$A$2:$C$13,3,0)</f>
        <v>12</v>
      </c>
      <c r="D116" s="35">
        <v>-0.08</v>
      </c>
      <c r="E116" s="35">
        <f t="shared" si="10"/>
        <v>-0.08</v>
      </c>
      <c r="F116" s="35" t="e">
        <f t="shared" si="11"/>
        <v>#N/A</v>
      </c>
      <c r="G116" s="35">
        <v>0.15</v>
      </c>
      <c r="H116" s="35">
        <f t="shared" si="16"/>
        <v>-0.5</v>
      </c>
    </row>
    <row r="117" spans="1:8" x14ac:dyDescent="0.25">
      <c r="A117" s="38" t="s">
        <v>118</v>
      </c>
      <c r="B117" s="38" t="s">
        <v>52</v>
      </c>
      <c r="C117" s="38">
        <f>VLOOKUP(B117,List!$A$2:$C$13,3,0)</f>
        <v>12</v>
      </c>
      <c r="D117" s="35">
        <v>-0.05</v>
      </c>
      <c r="E117" s="35" t="e">
        <f t="shared" si="10"/>
        <v>#N/A</v>
      </c>
      <c r="F117" s="35">
        <f t="shared" si="11"/>
        <v>-0.05</v>
      </c>
      <c r="G117" s="35">
        <v>-0.32</v>
      </c>
      <c r="H117" s="35">
        <f t="shared" si="16"/>
        <v>-0.5</v>
      </c>
    </row>
    <row r="118" spans="1:8" x14ac:dyDescent="0.25">
      <c r="A118" s="38" t="s">
        <v>113</v>
      </c>
      <c r="B118" s="38" t="s">
        <v>52</v>
      </c>
      <c r="C118" s="38">
        <f>VLOOKUP(B118,List!$A$2:$C$13,3,0)</f>
        <v>12</v>
      </c>
      <c r="D118" s="35">
        <v>0.13</v>
      </c>
      <c r="E118" s="35" t="e">
        <f t="shared" si="10"/>
        <v>#N/A</v>
      </c>
      <c r="F118" s="35">
        <f t="shared" si="11"/>
        <v>0.13</v>
      </c>
      <c r="G118" s="35">
        <v>0.05</v>
      </c>
      <c r="H118" s="35">
        <f t="shared" si="16"/>
        <v>-0.5</v>
      </c>
    </row>
    <row r="119" spans="1:8" x14ac:dyDescent="0.25">
      <c r="A119" s="38" t="s">
        <v>119</v>
      </c>
      <c r="B119" s="38" t="s">
        <v>52</v>
      </c>
      <c r="C119" s="38">
        <f>VLOOKUP(B119,List!$A$2:$C$13,3,0)</f>
        <v>12</v>
      </c>
      <c r="D119" s="35">
        <v>0.02</v>
      </c>
      <c r="E119" s="35">
        <f t="shared" si="10"/>
        <v>0.02</v>
      </c>
      <c r="F119" s="35" t="e">
        <f t="shared" si="11"/>
        <v>#N/A</v>
      </c>
      <c r="G119" s="36">
        <v>0.4</v>
      </c>
      <c r="H119" s="36">
        <f t="shared" si="16"/>
        <v>-0.5</v>
      </c>
    </row>
    <row r="120" spans="1:8" x14ac:dyDescent="0.25">
      <c r="A120" s="38" t="s">
        <v>81</v>
      </c>
      <c r="B120" s="38" t="s">
        <v>52</v>
      </c>
      <c r="C120" s="38">
        <f>VLOOKUP(B120,List!$A$2:$C$13,3,0)</f>
        <v>12</v>
      </c>
      <c r="D120" s="35">
        <v>0.27</v>
      </c>
      <c r="E120" s="35">
        <f t="shared" si="10"/>
        <v>0.27</v>
      </c>
      <c r="F120" s="35" t="e">
        <f t="shared" si="11"/>
        <v>#N/A</v>
      </c>
      <c r="G120" s="35">
        <v>0.3</v>
      </c>
      <c r="H120" s="35">
        <f t="shared" si="16"/>
        <v>-0.5</v>
      </c>
    </row>
    <row r="121" spans="1:8" x14ac:dyDescent="0.25">
      <c r="A121" s="38" t="s">
        <v>117</v>
      </c>
      <c r="B121" s="38" t="s">
        <v>52</v>
      </c>
      <c r="C121" s="38">
        <f>VLOOKUP(B121,List!$A$2:$C$13,3,0)</f>
        <v>12</v>
      </c>
      <c r="D121" s="35">
        <v>-0.1</v>
      </c>
      <c r="E121" s="35">
        <f t="shared" si="10"/>
        <v>-0.1</v>
      </c>
      <c r="F121" s="35" t="e">
        <f t="shared" si="11"/>
        <v>#N/A</v>
      </c>
      <c r="G121" s="35">
        <v>0.1</v>
      </c>
      <c r="H121" s="35">
        <f t="shared" si="16"/>
        <v>-0.5</v>
      </c>
    </row>
    <row r="122" spans="1:8" x14ac:dyDescent="0.25">
      <c r="A122" t="s">
        <v>83</v>
      </c>
      <c r="B122" s="38" t="s">
        <v>42</v>
      </c>
      <c r="C122" s="38">
        <v>1</v>
      </c>
      <c r="D122" s="35">
        <v>0.37</v>
      </c>
      <c r="E122" s="35" t="e">
        <f t="shared" si="10"/>
        <v>#N/A</v>
      </c>
      <c r="F122" s="35">
        <f t="shared" si="11"/>
        <v>0.37</v>
      </c>
      <c r="G122" s="35">
        <v>-0.41</v>
      </c>
      <c r="H122" s="35">
        <v>-0.5</v>
      </c>
    </row>
    <row r="123" spans="1:8" x14ac:dyDescent="0.25">
      <c r="A123" t="s">
        <v>124</v>
      </c>
      <c r="B123" s="38" t="s">
        <v>42</v>
      </c>
      <c r="C123" s="38">
        <v>1</v>
      </c>
      <c r="D123" s="35">
        <v>0.02</v>
      </c>
      <c r="E123" s="35" t="e">
        <f t="shared" si="10"/>
        <v>#N/A</v>
      </c>
      <c r="F123" s="35">
        <f t="shared" si="11"/>
        <v>0.02</v>
      </c>
      <c r="G123" s="35">
        <v>-0.28000000000000003</v>
      </c>
      <c r="H123" s="35">
        <v>-0.5</v>
      </c>
    </row>
    <row r="124" spans="1:8" x14ac:dyDescent="0.25">
      <c r="A124" t="s">
        <v>126</v>
      </c>
      <c r="B124" s="38" t="s">
        <v>42</v>
      </c>
      <c r="C124" s="38">
        <v>1</v>
      </c>
      <c r="D124" s="35">
        <v>0.05</v>
      </c>
      <c r="E124" s="35" t="e">
        <f t="shared" si="10"/>
        <v>#N/A</v>
      </c>
      <c r="F124" s="35">
        <f t="shared" si="11"/>
        <v>0.05</v>
      </c>
      <c r="G124" s="35">
        <v>-7.0000000000000007E-2</v>
      </c>
      <c r="H124" s="35">
        <v>-0.5</v>
      </c>
    </row>
    <row r="125" spans="1:8" x14ac:dyDescent="0.25">
      <c r="A125" t="s">
        <v>84</v>
      </c>
      <c r="B125" s="38" t="s">
        <v>42</v>
      </c>
      <c r="C125" s="38">
        <v>1</v>
      </c>
      <c r="D125" s="35">
        <v>-0.43</v>
      </c>
      <c r="E125" s="35">
        <f t="shared" si="10"/>
        <v>-0.43</v>
      </c>
      <c r="F125" s="35" t="e">
        <f t="shared" si="11"/>
        <v>#N/A</v>
      </c>
      <c r="G125" s="35">
        <v>-0.18</v>
      </c>
      <c r="H125" s="35">
        <v>-0.5</v>
      </c>
    </row>
    <row r="126" spans="1:8" x14ac:dyDescent="0.25">
      <c r="A126" t="s">
        <v>122</v>
      </c>
      <c r="B126" s="38" t="s">
        <v>42</v>
      </c>
      <c r="C126" s="38">
        <v>1</v>
      </c>
      <c r="D126" s="35">
        <v>-0.19</v>
      </c>
      <c r="E126" s="35">
        <f t="shared" si="10"/>
        <v>-0.19</v>
      </c>
      <c r="F126" s="35" t="e">
        <f t="shared" si="11"/>
        <v>#N/A</v>
      </c>
      <c r="G126" s="35">
        <v>0.06</v>
      </c>
      <c r="H126" s="35">
        <v>-0.5</v>
      </c>
    </row>
    <row r="127" spans="1:8" x14ac:dyDescent="0.25">
      <c r="A127" t="s">
        <v>85</v>
      </c>
      <c r="B127" s="38" t="s">
        <v>42</v>
      </c>
      <c r="C127" s="38">
        <v>1</v>
      </c>
      <c r="D127" s="35">
        <v>-0.14000000000000001</v>
      </c>
      <c r="E127" s="35">
        <f t="shared" si="10"/>
        <v>-0.14000000000000001</v>
      </c>
      <c r="F127" s="35" t="e">
        <f t="shared" si="11"/>
        <v>#N/A</v>
      </c>
      <c r="G127" s="35">
        <v>0.44</v>
      </c>
      <c r="H127" s="35">
        <v>-0.5</v>
      </c>
    </row>
    <row r="128" spans="1:8" x14ac:dyDescent="0.25">
      <c r="A128" t="s">
        <v>127</v>
      </c>
      <c r="B128" s="38" t="s">
        <v>42</v>
      </c>
      <c r="C128" s="38">
        <v>1</v>
      </c>
      <c r="D128" s="35">
        <v>-0.03</v>
      </c>
      <c r="E128" s="35">
        <f t="shared" si="10"/>
        <v>-0.03</v>
      </c>
      <c r="F128" s="35" t="e">
        <f t="shared" si="11"/>
        <v>#N/A</v>
      </c>
      <c r="G128" s="35">
        <v>0.37</v>
      </c>
      <c r="H128" s="35">
        <v>-0.5</v>
      </c>
    </row>
    <row r="129" spans="1:8" x14ac:dyDescent="0.25">
      <c r="A129" t="s">
        <v>121</v>
      </c>
      <c r="B129" s="38" t="s">
        <v>42</v>
      </c>
      <c r="C129" s="38">
        <v>1</v>
      </c>
      <c r="D129" s="35">
        <v>0.17</v>
      </c>
      <c r="E129" s="35">
        <f t="shared" si="10"/>
        <v>0.17</v>
      </c>
      <c r="F129" s="35" t="e">
        <f t="shared" si="11"/>
        <v>#N/A</v>
      </c>
      <c r="G129" s="35">
        <v>0.35</v>
      </c>
      <c r="H129" s="36">
        <v>-0.5</v>
      </c>
    </row>
    <row r="130" spans="1:8" x14ac:dyDescent="0.25">
      <c r="A130" t="s">
        <v>123</v>
      </c>
      <c r="B130" s="38" t="s">
        <v>42</v>
      </c>
      <c r="C130" s="38">
        <v>1</v>
      </c>
      <c r="D130" s="35">
        <v>-0.26</v>
      </c>
      <c r="E130" s="35" t="e">
        <f t="shared" si="10"/>
        <v>#N/A</v>
      </c>
      <c r="F130" s="35">
        <f t="shared" si="11"/>
        <v>-0.26</v>
      </c>
      <c r="G130" s="35">
        <v>-0.5</v>
      </c>
      <c r="H130" s="35">
        <v>-0.5</v>
      </c>
    </row>
    <row r="131" spans="1:8" x14ac:dyDescent="0.25">
      <c r="A131" t="s">
        <v>125</v>
      </c>
      <c r="B131" s="38" t="s">
        <v>42</v>
      </c>
      <c r="C131" s="38">
        <v>1</v>
      </c>
      <c r="D131" s="35">
        <v>-0.04</v>
      </c>
      <c r="E131" s="35">
        <f t="shared" si="10"/>
        <v>-0.04</v>
      </c>
      <c r="F131" s="35" t="e">
        <f t="shared" si="11"/>
        <v>#N/A</v>
      </c>
      <c r="G131" s="35">
        <v>0.35</v>
      </c>
      <c r="H131" s="35">
        <v>-0.5</v>
      </c>
    </row>
    <row r="132" spans="1:8" x14ac:dyDescent="0.25">
      <c r="A132" t="s">
        <v>83</v>
      </c>
      <c r="B132" s="38" t="s">
        <v>43</v>
      </c>
      <c r="C132" s="38">
        <f>VLOOKUP(B132,List!$A$2:$C$13,3,0)</f>
        <v>2</v>
      </c>
      <c r="D132" s="35">
        <v>-0.43</v>
      </c>
      <c r="E132" s="35">
        <f t="shared" si="10"/>
        <v>-0.43</v>
      </c>
      <c r="F132" s="35" t="e">
        <f t="shared" si="11"/>
        <v>#N/A</v>
      </c>
      <c r="G132" s="35">
        <v>0.23</v>
      </c>
      <c r="H132" s="35">
        <v>-0.5</v>
      </c>
    </row>
    <row r="133" spans="1:8" x14ac:dyDescent="0.25">
      <c r="A133" t="s">
        <v>124</v>
      </c>
      <c r="B133" s="38" t="s">
        <v>43</v>
      </c>
      <c r="C133" s="38">
        <f>VLOOKUP(B133,List!$A$2:$C$13,3,0)</f>
        <v>2</v>
      </c>
      <c r="D133" s="35">
        <v>0</v>
      </c>
      <c r="E133" s="35">
        <f t="shared" ref="E133:E196" si="17">IF(D133&lt;G133,D133,NA())</f>
        <v>0</v>
      </c>
      <c r="F133" s="35" t="e">
        <f t="shared" ref="F133:F196" si="18">IF(D133&gt;G133,D133,NA())</f>
        <v>#N/A</v>
      </c>
      <c r="G133" s="35">
        <v>0.01</v>
      </c>
      <c r="H133" s="35">
        <f t="shared" ref="H133:H141" si="19">H132</f>
        <v>-0.5</v>
      </c>
    </row>
    <row r="134" spans="1:8" x14ac:dyDescent="0.25">
      <c r="A134" t="s">
        <v>126</v>
      </c>
      <c r="B134" s="38" t="s">
        <v>43</v>
      </c>
      <c r="C134" s="38">
        <f>VLOOKUP(B134,List!$A$2:$C$13,3,0)</f>
        <v>2</v>
      </c>
      <c r="D134" s="35">
        <v>-0.32</v>
      </c>
      <c r="E134" s="35">
        <f t="shared" si="17"/>
        <v>-0.32</v>
      </c>
      <c r="F134" s="35" t="e">
        <f t="shared" si="18"/>
        <v>#N/A</v>
      </c>
      <c r="G134" s="35">
        <v>-0.22</v>
      </c>
      <c r="H134" s="35">
        <f t="shared" si="19"/>
        <v>-0.5</v>
      </c>
    </row>
    <row r="135" spans="1:8" x14ac:dyDescent="0.25">
      <c r="A135" t="s">
        <v>84</v>
      </c>
      <c r="B135" s="38" t="s">
        <v>43</v>
      </c>
      <c r="C135" s="38">
        <f>VLOOKUP(B135,List!$A$2:$C$13,3,0)</f>
        <v>2</v>
      </c>
      <c r="D135" s="35">
        <v>-0.42</v>
      </c>
      <c r="E135" s="35">
        <f t="shared" si="17"/>
        <v>-0.42</v>
      </c>
      <c r="F135" s="35" t="e">
        <f t="shared" si="18"/>
        <v>#N/A</v>
      </c>
      <c r="G135" s="35">
        <v>0.12</v>
      </c>
      <c r="H135" s="35">
        <f t="shared" si="19"/>
        <v>-0.5</v>
      </c>
    </row>
    <row r="136" spans="1:8" x14ac:dyDescent="0.25">
      <c r="A136" t="s">
        <v>122</v>
      </c>
      <c r="B136" s="38" t="s">
        <v>43</v>
      </c>
      <c r="C136" s="38">
        <f>VLOOKUP(B136,List!$A$2:$C$13,3,0)</f>
        <v>2</v>
      </c>
      <c r="D136" s="35">
        <v>0.36</v>
      </c>
      <c r="E136" s="35" t="e">
        <f t="shared" si="17"/>
        <v>#N/A</v>
      </c>
      <c r="F136" s="35">
        <f t="shared" si="18"/>
        <v>0.36</v>
      </c>
      <c r="G136" s="35">
        <v>0.22</v>
      </c>
      <c r="H136" s="35">
        <f t="shared" si="19"/>
        <v>-0.5</v>
      </c>
    </row>
    <row r="137" spans="1:8" x14ac:dyDescent="0.25">
      <c r="A137" t="s">
        <v>85</v>
      </c>
      <c r="B137" s="38" t="s">
        <v>43</v>
      </c>
      <c r="C137" s="38">
        <f>VLOOKUP(B137,List!$A$2:$C$13,3,0)</f>
        <v>2</v>
      </c>
      <c r="D137" s="35">
        <v>0.09</v>
      </c>
      <c r="E137" s="35" t="e">
        <f t="shared" si="17"/>
        <v>#N/A</v>
      </c>
      <c r="F137" s="35">
        <f t="shared" si="18"/>
        <v>0.09</v>
      </c>
      <c r="G137" s="35">
        <v>-0.4</v>
      </c>
      <c r="H137" s="35">
        <f t="shared" si="19"/>
        <v>-0.5</v>
      </c>
    </row>
    <row r="138" spans="1:8" x14ac:dyDescent="0.25">
      <c r="A138" t="s">
        <v>127</v>
      </c>
      <c r="B138" s="38" t="s">
        <v>43</v>
      </c>
      <c r="C138" s="38">
        <f>VLOOKUP(B138,List!$A$2:$C$13,3,0)</f>
        <v>2</v>
      </c>
      <c r="D138" s="35">
        <v>-0.4</v>
      </c>
      <c r="E138" s="35">
        <f t="shared" si="17"/>
        <v>-0.4</v>
      </c>
      <c r="F138" s="35" t="e">
        <f t="shared" si="18"/>
        <v>#N/A</v>
      </c>
      <c r="G138" s="35">
        <v>0.26</v>
      </c>
      <c r="H138" s="35">
        <f t="shared" si="19"/>
        <v>-0.5</v>
      </c>
    </row>
    <row r="139" spans="1:8" x14ac:dyDescent="0.25">
      <c r="A139" t="s">
        <v>121</v>
      </c>
      <c r="B139" s="38" t="s">
        <v>43</v>
      </c>
      <c r="C139" s="38">
        <f>VLOOKUP(B139,List!$A$2:$C$13,3,0)</f>
        <v>2</v>
      </c>
      <c r="D139" s="35">
        <v>0.1</v>
      </c>
      <c r="E139" s="35" t="e">
        <f t="shared" si="17"/>
        <v>#N/A</v>
      </c>
      <c r="F139" s="35">
        <f t="shared" si="18"/>
        <v>0.1</v>
      </c>
      <c r="G139" s="35">
        <v>-0.12</v>
      </c>
      <c r="H139" s="36">
        <f t="shared" si="19"/>
        <v>-0.5</v>
      </c>
    </row>
    <row r="140" spans="1:8" x14ac:dyDescent="0.25">
      <c r="A140" t="s">
        <v>123</v>
      </c>
      <c r="B140" s="38" t="s">
        <v>43</v>
      </c>
      <c r="C140" s="38">
        <f>VLOOKUP(B140,List!$A$2:$C$13,3,0)</f>
        <v>2</v>
      </c>
      <c r="D140" s="35">
        <v>0.28999999999999998</v>
      </c>
      <c r="E140" s="35">
        <f t="shared" si="17"/>
        <v>0.28999999999999998</v>
      </c>
      <c r="F140" s="35" t="e">
        <f t="shared" si="18"/>
        <v>#N/A</v>
      </c>
      <c r="G140" s="35">
        <v>0.33</v>
      </c>
      <c r="H140" s="35">
        <f t="shared" si="19"/>
        <v>-0.5</v>
      </c>
    </row>
    <row r="141" spans="1:8" x14ac:dyDescent="0.25">
      <c r="A141" t="s">
        <v>125</v>
      </c>
      <c r="B141" s="38" t="s">
        <v>43</v>
      </c>
      <c r="C141" s="38">
        <f>VLOOKUP(B141,List!$A$2:$C$13,3,0)</f>
        <v>2</v>
      </c>
      <c r="D141" s="35">
        <v>-0.19</v>
      </c>
      <c r="E141" s="35">
        <f t="shared" si="17"/>
        <v>-0.19</v>
      </c>
      <c r="F141" s="35" t="e">
        <f t="shared" si="18"/>
        <v>#N/A</v>
      </c>
      <c r="G141" s="35">
        <v>0.46</v>
      </c>
      <c r="H141" s="35">
        <f t="shared" si="19"/>
        <v>-0.5</v>
      </c>
    </row>
    <row r="142" spans="1:8" x14ac:dyDescent="0.25">
      <c r="A142" t="s">
        <v>83</v>
      </c>
      <c r="B142" s="38" t="s">
        <v>44</v>
      </c>
      <c r="C142" s="38">
        <f>VLOOKUP(B142,List!$A$2:$C$13,3,0)</f>
        <v>3</v>
      </c>
      <c r="D142" s="35">
        <v>0.2</v>
      </c>
      <c r="E142" s="35" t="e">
        <f t="shared" si="17"/>
        <v>#N/A</v>
      </c>
      <c r="F142" s="35">
        <f t="shared" si="18"/>
        <v>0.2</v>
      </c>
      <c r="G142" s="35">
        <v>-0.48</v>
      </c>
      <c r="H142" s="35">
        <v>-0.5</v>
      </c>
    </row>
    <row r="143" spans="1:8" x14ac:dyDescent="0.25">
      <c r="A143" t="s">
        <v>124</v>
      </c>
      <c r="B143" s="38" t="s">
        <v>44</v>
      </c>
      <c r="C143" s="38">
        <f>VLOOKUP(B143,List!$A$2:$C$13,3,0)</f>
        <v>3</v>
      </c>
      <c r="D143" s="35">
        <v>-0.1</v>
      </c>
      <c r="E143" s="35" t="e">
        <f t="shared" si="17"/>
        <v>#N/A</v>
      </c>
      <c r="F143" s="35">
        <f t="shared" si="18"/>
        <v>-0.1</v>
      </c>
      <c r="G143" s="35">
        <v>-0.5</v>
      </c>
      <c r="H143" s="35">
        <f t="shared" ref="H143:H151" si="20">H142</f>
        <v>-0.5</v>
      </c>
    </row>
    <row r="144" spans="1:8" x14ac:dyDescent="0.25">
      <c r="A144" t="s">
        <v>126</v>
      </c>
      <c r="B144" s="38" t="s">
        <v>44</v>
      </c>
      <c r="C144" s="38">
        <f>VLOOKUP(B144,List!$A$2:$C$13,3,0)</f>
        <v>3</v>
      </c>
      <c r="D144" s="35">
        <v>0.13</v>
      </c>
      <c r="E144" s="35">
        <f t="shared" si="17"/>
        <v>0.13</v>
      </c>
      <c r="F144" s="35" t="e">
        <f t="shared" si="18"/>
        <v>#N/A</v>
      </c>
      <c r="G144" s="35">
        <v>0.25</v>
      </c>
      <c r="H144" s="35">
        <f t="shared" si="20"/>
        <v>-0.5</v>
      </c>
    </row>
    <row r="145" spans="1:8" x14ac:dyDescent="0.25">
      <c r="A145" t="s">
        <v>84</v>
      </c>
      <c r="B145" s="38" t="s">
        <v>44</v>
      </c>
      <c r="C145" s="38">
        <f>VLOOKUP(B145,List!$A$2:$C$13,3,0)</f>
        <v>3</v>
      </c>
      <c r="D145" s="35">
        <v>0.02</v>
      </c>
      <c r="E145" s="35" t="e">
        <f t="shared" si="17"/>
        <v>#N/A</v>
      </c>
      <c r="F145" s="35">
        <f t="shared" si="18"/>
        <v>0.02</v>
      </c>
      <c r="G145" s="35">
        <v>-0.37</v>
      </c>
      <c r="H145" s="35">
        <f t="shared" si="20"/>
        <v>-0.5</v>
      </c>
    </row>
    <row r="146" spans="1:8" x14ac:dyDescent="0.25">
      <c r="A146" t="s">
        <v>122</v>
      </c>
      <c r="B146" s="38" t="s">
        <v>44</v>
      </c>
      <c r="C146" s="38">
        <f>VLOOKUP(B146,List!$A$2:$C$13,3,0)</f>
        <v>3</v>
      </c>
      <c r="D146" s="35">
        <v>0.2</v>
      </c>
      <c r="E146" s="35" t="e">
        <f t="shared" si="17"/>
        <v>#N/A</v>
      </c>
      <c r="F146" s="35" t="e">
        <f t="shared" si="18"/>
        <v>#N/A</v>
      </c>
      <c r="G146" s="35">
        <v>0.2</v>
      </c>
      <c r="H146" s="35">
        <f t="shared" si="20"/>
        <v>-0.5</v>
      </c>
    </row>
    <row r="147" spans="1:8" x14ac:dyDescent="0.25">
      <c r="A147" t="s">
        <v>85</v>
      </c>
      <c r="B147" s="38" t="s">
        <v>44</v>
      </c>
      <c r="C147" s="38">
        <f>VLOOKUP(B147,List!$A$2:$C$13,3,0)</f>
        <v>3</v>
      </c>
      <c r="D147" s="35">
        <v>-0.08</v>
      </c>
      <c r="E147" s="35" t="e">
        <f t="shared" si="17"/>
        <v>#N/A</v>
      </c>
      <c r="F147" s="35">
        <f t="shared" si="18"/>
        <v>-0.08</v>
      </c>
      <c r="G147" s="35">
        <v>-0.2</v>
      </c>
      <c r="H147" s="35">
        <f t="shared" si="20"/>
        <v>-0.5</v>
      </c>
    </row>
    <row r="148" spans="1:8" x14ac:dyDescent="0.25">
      <c r="A148" t="s">
        <v>127</v>
      </c>
      <c r="B148" s="38" t="s">
        <v>44</v>
      </c>
      <c r="C148" s="38">
        <f>VLOOKUP(B148,List!$A$2:$C$13,3,0)</f>
        <v>3</v>
      </c>
      <c r="D148" s="35">
        <v>-0.22</v>
      </c>
      <c r="E148" s="35">
        <f t="shared" si="17"/>
        <v>-0.22</v>
      </c>
      <c r="F148" s="35" t="e">
        <f t="shared" si="18"/>
        <v>#N/A</v>
      </c>
      <c r="G148" s="35">
        <v>0.43</v>
      </c>
      <c r="H148" s="35">
        <f t="shared" si="20"/>
        <v>-0.5</v>
      </c>
    </row>
    <row r="149" spans="1:8" x14ac:dyDescent="0.25">
      <c r="A149" t="s">
        <v>121</v>
      </c>
      <c r="B149" s="38" t="s">
        <v>44</v>
      </c>
      <c r="C149" s="38">
        <f>VLOOKUP(B149,List!$A$2:$C$13,3,0)</f>
        <v>3</v>
      </c>
      <c r="D149" s="35">
        <v>-0.21</v>
      </c>
      <c r="E149" s="35">
        <f t="shared" si="17"/>
        <v>-0.21</v>
      </c>
      <c r="F149" s="35" t="e">
        <f t="shared" si="18"/>
        <v>#N/A</v>
      </c>
      <c r="G149" s="35">
        <v>0.14000000000000001</v>
      </c>
      <c r="H149" s="36">
        <f t="shared" si="20"/>
        <v>-0.5</v>
      </c>
    </row>
    <row r="150" spans="1:8" x14ac:dyDescent="0.25">
      <c r="A150" t="s">
        <v>123</v>
      </c>
      <c r="B150" s="38" t="s">
        <v>44</v>
      </c>
      <c r="C150" s="38">
        <f>VLOOKUP(B150,List!$A$2:$C$13,3,0)</f>
        <v>3</v>
      </c>
      <c r="D150" s="35">
        <v>-0.33</v>
      </c>
      <c r="E150" s="35">
        <f t="shared" si="17"/>
        <v>-0.33</v>
      </c>
      <c r="F150" s="35" t="e">
        <f t="shared" si="18"/>
        <v>#N/A</v>
      </c>
      <c r="G150" s="35">
        <v>0.03</v>
      </c>
      <c r="H150" s="35">
        <f t="shared" si="20"/>
        <v>-0.5</v>
      </c>
    </row>
    <row r="151" spans="1:8" x14ac:dyDescent="0.25">
      <c r="A151" t="s">
        <v>125</v>
      </c>
      <c r="B151" s="38" t="s">
        <v>44</v>
      </c>
      <c r="C151" s="38">
        <f>VLOOKUP(B151,List!$A$2:$C$13,3,0)</f>
        <v>3</v>
      </c>
      <c r="D151" s="35">
        <v>0.49</v>
      </c>
      <c r="E151" s="35" t="e">
        <f t="shared" si="17"/>
        <v>#N/A</v>
      </c>
      <c r="F151" s="35">
        <f t="shared" si="18"/>
        <v>0.49</v>
      </c>
      <c r="G151" s="35">
        <v>-0.16</v>
      </c>
      <c r="H151" s="35">
        <f t="shared" si="20"/>
        <v>-0.5</v>
      </c>
    </row>
    <row r="152" spans="1:8" x14ac:dyDescent="0.25">
      <c r="A152" t="s">
        <v>83</v>
      </c>
      <c r="B152" s="38" t="s">
        <v>45</v>
      </c>
      <c r="C152" s="38">
        <f>VLOOKUP(B152,List!$A$2:$C$13,3,0)</f>
        <v>4</v>
      </c>
      <c r="D152" s="35">
        <v>0.01</v>
      </c>
      <c r="E152" s="35">
        <f t="shared" si="17"/>
        <v>0.01</v>
      </c>
      <c r="F152" s="35" t="e">
        <f t="shared" si="18"/>
        <v>#N/A</v>
      </c>
      <c r="G152" s="35">
        <v>0.45</v>
      </c>
      <c r="H152" s="35">
        <v>-0.5</v>
      </c>
    </row>
    <row r="153" spans="1:8" x14ac:dyDescent="0.25">
      <c r="A153" t="s">
        <v>124</v>
      </c>
      <c r="B153" s="38" t="s">
        <v>45</v>
      </c>
      <c r="C153" s="38">
        <f>VLOOKUP(B153,List!$A$2:$C$13,3,0)</f>
        <v>4</v>
      </c>
      <c r="D153" s="35">
        <v>-0.24</v>
      </c>
      <c r="E153" s="35">
        <f t="shared" si="17"/>
        <v>-0.24</v>
      </c>
      <c r="F153" s="35" t="e">
        <f t="shared" si="18"/>
        <v>#N/A</v>
      </c>
      <c r="G153" s="35">
        <v>-0.09</v>
      </c>
      <c r="H153" s="35">
        <f t="shared" ref="H153:H161" si="21">H152</f>
        <v>-0.5</v>
      </c>
    </row>
    <row r="154" spans="1:8" x14ac:dyDescent="0.25">
      <c r="A154" t="s">
        <v>126</v>
      </c>
      <c r="B154" s="38" t="s">
        <v>45</v>
      </c>
      <c r="C154" s="38">
        <f>VLOOKUP(B154,List!$A$2:$C$13,3,0)</f>
        <v>4</v>
      </c>
      <c r="D154" s="35">
        <v>0.48</v>
      </c>
      <c r="E154" s="35" t="e">
        <f t="shared" si="17"/>
        <v>#N/A</v>
      </c>
      <c r="F154" s="35">
        <f t="shared" si="18"/>
        <v>0.48</v>
      </c>
      <c r="G154" s="35">
        <v>0.23</v>
      </c>
      <c r="H154" s="35">
        <f t="shared" si="21"/>
        <v>-0.5</v>
      </c>
    </row>
    <row r="155" spans="1:8" x14ac:dyDescent="0.25">
      <c r="A155" t="s">
        <v>84</v>
      </c>
      <c r="B155" s="38" t="s">
        <v>45</v>
      </c>
      <c r="C155" s="38">
        <f>VLOOKUP(B155,List!$A$2:$C$13,3,0)</f>
        <v>4</v>
      </c>
      <c r="D155" s="35">
        <v>-0.48</v>
      </c>
      <c r="E155" s="35">
        <f t="shared" si="17"/>
        <v>-0.48</v>
      </c>
      <c r="F155" s="35" t="e">
        <f t="shared" si="18"/>
        <v>#N/A</v>
      </c>
      <c r="G155" s="35">
        <v>-0.31</v>
      </c>
      <c r="H155" s="35">
        <f t="shared" si="21"/>
        <v>-0.5</v>
      </c>
    </row>
    <row r="156" spans="1:8" x14ac:dyDescent="0.25">
      <c r="A156" t="s">
        <v>122</v>
      </c>
      <c r="B156" s="38" t="s">
        <v>45</v>
      </c>
      <c r="C156" s="38">
        <f>VLOOKUP(B156,List!$A$2:$C$13,3,0)</f>
        <v>4</v>
      </c>
      <c r="D156" s="35">
        <v>-0.33</v>
      </c>
      <c r="E156" s="35">
        <f t="shared" si="17"/>
        <v>-0.33</v>
      </c>
      <c r="F156" s="35" t="e">
        <f t="shared" si="18"/>
        <v>#N/A</v>
      </c>
      <c r="G156" s="35">
        <v>-0.32</v>
      </c>
      <c r="H156" s="35">
        <f t="shared" si="21"/>
        <v>-0.5</v>
      </c>
    </row>
    <row r="157" spans="1:8" x14ac:dyDescent="0.25">
      <c r="A157" t="s">
        <v>85</v>
      </c>
      <c r="B157" s="38" t="s">
        <v>45</v>
      </c>
      <c r="C157" s="38">
        <f>VLOOKUP(B157,List!$A$2:$C$13,3,0)</f>
        <v>4</v>
      </c>
      <c r="D157" s="35">
        <v>0.38</v>
      </c>
      <c r="E157" s="35">
        <f t="shared" si="17"/>
        <v>0.38</v>
      </c>
      <c r="F157" s="35" t="e">
        <f t="shared" si="18"/>
        <v>#N/A</v>
      </c>
      <c r="G157" s="35">
        <v>0.47</v>
      </c>
      <c r="H157" s="35">
        <f t="shared" si="21"/>
        <v>-0.5</v>
      </c>
    </row>
    <row r="158" spans="1:8" x14ac:dyDescent="0.25">
      <c r="A158" t="s">
        <v>127</v>
      </c>
      <c r="B158" s="38" t="s">
        <v>45</v>
      </c>
      <c r="C158" s="38">
        <f>VLOOKUP(B158,List!$A$2:$C$13,3,0)</f>
        <v>4</v>
      </c>
      <c r="D158" s="35">
        <v>-0.08</v>
      </c>
      <c r="E158" s="35">
        <f t="shared" si="17"/>
        <v>-0.08</v>
      </c>
      <c r="F158" s="35" t="e">
        <f t="shared" si="18"/>
        <v>#N/A</v>
      </c>
      <c r="G158" s="35">
        <v>0.2</v>
      </c>
      <c r="H158" s="35">
        <f t="shared" si="21"/>
        <v>-0.5</v>
      </c>
    </row>
    <row r="159" spans="1:8" x14ac:dyDescent="0.25">
      <c r="A159" t="s">
        <v>121</v>
      </c>
      <c r="B159" s="38" t="s">
        <v>45</v>
      </c>
      <c r="C159" s="38">
        <f>VLOOKUP(B159,List!$A$2:$C$13,3,0)</f>
        <v>4</v>
      </c>
      <c r="D159" s="35">
        <v>-0.18</v>
      </c>
      <c r="E159" s="35" t="e">
        <f t="shared" si="17"/>
        <v>#N/A</v>
      </c>
      <c r="F159" s="35">
        <f t="shared" si="18"/>
        <v>-0.18</v>
      </c>
      <c r="G159" s="35">
        <v>-0.27</v>
      </c>
      <c r="H159" s="36">
        <f t="shared" si="21"/>
        <v>-0.5</v>
      </c>
    </row>
    <row r="160" spans="1:8" x14ac:dyDescent="0.25">
      <c r="A160" t="s">
        <v>123</v>
      </c>
      <c r="B160" s="38" t="s">
        <v>45</v>
      </c>
      <c r="C160" s="38">
        <f>VLOOKUP(B160,List!$A$2:$C$13,3,0)</f>
        <v>4</v>
      </c>
      <c r="D160" s="35">
        <v>0.01</v>
      </c>
      <c r="E160" s="35" t="e">
        <f t="shared" si="17"/>
        <v>#N/A</v>
      </c>
      <c r="F160" s="35">
        <f t="shared" si="18"/>
        <v>0.01</v>
      </c>
      <c r="G160" s="35">
        <v>-0.03</v>
      </c>
      <c r="H160" s="35">
        <f t="shared" si="21"/>
        <v>-0.5</v>
      </c>
    </row>
    <row r="161" spans="1:8" x14ac:dyDescent="0.25">
      <c r="A161" t="s">
        <v>125</v>
      </c>
      <c r="B161" s="38" t="s">
        <v>45</v>
      </c>
      <c r="C161" s="38">
        <f>VLOOKUP(B161,List!$A$2:$C$13,3,0)</f>
        <v>4</v>
      </c>
      <c r="D161" s="35">
        <v>-0.36</v>
      </c>
      <c r="E161" s="35">
        <f t="shared" si="17"/>
        <v>-0.36</v>
      </c>
      <c r="F161" s="35" t="e">
        <f t="shared" si="18"/>
        <v>#N/A</v>
      </c>
      <c r="G161" s="35">
        <v>0.36</v>
      </c>
      <c r="H161" s="35">
        <f t="shared" si="21"/>
        <v>-0.5</v>
      </c>
    </row>
    <row r="162" spans="1:8" x14ac:dyDescent="0.25">
      <c r="A162" t="s">
        <v>83</v>
      </c>
      <c r="B162" s="38" t="s">
        <v>46</v>
      </c>
      <c r="C162" s="38">
        <f>VLOOKUP(B162,List!$A$2:$C$13,3,0)</f>
        <v>5</v>
      </c>
      <c r="D162" s="35">
        <v>0.49</v>
      </c>
      <c r="E162" s="35" t="e">
        <f t="shared" si="17"/>
        <v>#N/A</v>
      </c>
      <c r="F162" s="35">
        <f t="shared" si="18"/>
        <v>0.49</v>
      </c>
      <c r="G162" s="35">
        <v>-0.46</v>
      </c>
      <c r="H162" s="35">
        <v>-0.5</v>
      </c>
    </row>
    <row r="163" spans="1:8" x14ac:dyDescent="0.25">
      <c r="A163" t="s">
        <v>124</v>
      </c>
      <c r="B163" s="38" t="s">
        <v>46</v>
      </c>
      <c r="C163" s="38">
        <f>VLOOKUP(B163,List!$A$2:$C$13,3,0)</f>
        <v>5</v>
      </c>
      <c r="D163" s="35">
        <v>0.18</v>
      </c>
      <c r="E163" s="35" t="e">
        <f t="shared" si="17"/>
        <v>#N/A</v>
      </c>
      <c r="F163" s="35">
        <f t="shared" si="18"/>
        <v>0.18</v>
      </c>
      <c r="G163" s="35">
        <v>-0.39</v>
      </c>
      <c r="H163" s="35">
        <f t="shared" ref="H163:H171" si="22">H162</f>
        <v>-0.5</v>
      </c>
    </row>
    <row r="164" spans="1:8" x14ac:dyDescent="0.25">
      <c r="A164" t="s">
        <v>126</v>
      </c>
      <c r="B164" s="38" t="s">
        <v>46</v>
      </c>
      <c r="C164" s="38">
        <f>VLOOKUP(B164,List!$A$2:$C$13,3,0)</f>
        <v>5</v>
      </c>
      <c r="D164" s="35">
        <v>0.19</v>
      </c>
      <c r="E164" s="35" t="e">
        <f t="shared" si="17"/>
        <v>#N/A</v>
      </c>
      <c r="F164" s="35">
        <f t="shared" si="18"/>
        <v>0.19</v>
      </c>
      <c r="G164" s="35">
        <v>-0.45</v>
      </c>
      <c r="H164" s="35">
        <f t="shared" si="22"/>
        <v>-0.5</v>
      </c>
    </row>
    <row r="165" spans="1:8" x14ac:dyDescent="0.25">
      <c r="A165" t="s">
        <v>84</v>
      </c>
      <c r="B165" s="38" t="s">
        <v>46</v>
      </c>
      <c r="C165" s="38">
        <f>VLOOKUP(B165,List!$A$2:$C$13,3,0)</f>
        <v>5</v>
      </c>
      <c r="D165" s="35">
        <v>-0.02</v>
      </c>
      <c r="E165" s="35">
        <f t="shared" si="17"/>
        <v>-0.02</v>
      </c>
      <c r="F165" s="35" t="e">
        <f t="shared" si="18"/>
        <v>#N/A</v>
      </c>
      <c r="G165" s="35">
        <v>0.48</v>
      </c>
      <c r="H165" s="35">
        <f t="shared" si="22"/>
        <v>-0.5</v>
      </c>
    </row>
    <row r="166" spans="1:8" x14ac:dyDescent="0.25">
      <c r="A166" t="s">
        <v>122</v>
      </c>
      <c r="B166" s="38" t="s">
        <v>46</v>
      </c>
      <c r="C166" s="38">
        <f>VLOOKUP(B166,List!$A$2:$C$13,3,0)</f>
        <v>5</v>
      </c>
      <c r="D166" s="35">
        <v>-0.05</v>
      </c>
      <c r="E166" s="35">
        <f t="shared" si="17"/>
        <v>-0.05</v>
      </c>
      <c r="F166" s="35" t="e">
        <f t="shared" si="18"/>
        <v>#N/A</v>
      </c>
      <c r="G166" s="35">
        <v>0.11</v>
      </c>
      <c r="H166" s="35">
        <f t="shared" si="22"/>
        <v>-0.5</v>
      </c>
    </row>
    <row r="167" spans="1:8" x14ac:dyDescent="0.25">
      <c r="A167" t="s">
        <v>85</v>
      </c>
      <c r="B167" s="38" t="s">
        <v>46</v>
      </c>
      <c r="C167" s="38">
        <f>VLOOKUP(B167,List!$A$2:$C$13,3,0)</f>
        <v>5</v>
      </c>
      <c r="D167" s="35">
        <v>0.32</v>
      </c>
      <c r="E167" s="35" t="e">
        <f t="shared" si="17"/>
        <v>#N/A</v>
      </c>
      <c r="F167" s="35">
        <f t="shared" si="18"/>
        <v>0.32</v>
      </c>
      <c r="G167" s="35">
        <v>-0.24</v>
      </c>
      <c r="H167" s="35">
        <f t="shared" si="22"/>
        <v>-0.5</v>
      </c>
    </row>
    <row r="168" spans="1:8" x14ac:dyDescent="0.25">
      <c r="A168" t="s">
        <v>127</v>
      </c>
      <c r="B168" s="38" t="s">
        <v>46</v>
      </c>
      <c r="C168" s="38">
        <f>VLOOKUP(B168,List!$A$2:$C$13,3,0)</f>
        <v>5</v>
      </c>
      <c r="D168" s="35">
        <v>-0.23</v>
      </c>
      <c r="E168" s="35">
        <f t="shared" si="17"/>
        <v>-0.23</v>
      </c>
      <c r="F168" s="35" t="e">
        <f t="shared" si="18"/>
        <v>#N/A</v>
      </c>
      <c r="G168" s="35">
        <v>0.14000000000000001</v>
      </c>
      <c r="H168" s="35">
        <f t="shared" si="22"/>
        <v>-0.5</v>
      </c>
    </row>
    <row r="169" spans="1:8" x14ac:dyDescent="0.25">
      <c r="A169" t="s">
        <v>121</v>
      </c>
      <c r="B169" s="38" t="s">
        <v>46</v>
      </c>
      <c r="C169" s="38">
        <f>VLOOKUP(B169,List!$A$2:$C$13,3,0)</f>
        <v>5</v>
      </c>
      <c r="D169" s="35">
        <v>-0.31</v>
      </c>
      <c r="E169" s="35">
        <f t="shared" si="17"/>
        <v>-0.31</v>
      </c>
      <c r="F169" s="35" t="e">
        <f t="shared" si="18"/>
        <v>#N/A</v>
      </c>
      <c r="G169" s="35">
        <v>7.0000000000000007E-2</v>
      </c>
      <c r="H169" s="36">
        <f t="shared" si="22"/>
        <v>-0.5</v>
      </c>
    </row>
    <row r="170" spans="1:8" x14ac:dyDescent="0.25">
      <c r="A170" t="s">
        <v>123</v>
      </c>
      <c r="B170" s="38" t="s">
        <v>46</v>
      </c>
      <c r="C170" s="38">
        <f>VLOOKUP(B170,List!$A$2:$C$13,3,0)</f>
        <v>5</v>
      </c>
      <c r="D170" s="35">
        <v>0.19</v>
      </c>
      <c r="E170" s="35">
        <f t="shared" si="17"/>
        <v>0.19</v>
      </c>
      <c r="F170" s="35" t="e">
        <f t="shared" si="18"/>
        <v>#N/A</v>
      </c>
      <c r="G170" s="35">
        <v>0.32</v>
      </c>
      <c r="H170" s="35">
        <f t="shared" si="22"/>
        <v>-0.5</v>
      </c>
    </row>
    <row r="171" spans="1:8" x14ac:dyDescent="0.25">
      <c r="A171" t="s">
        <v>125</v>
      </c>
      <c r="B171" s="38" t="s">
        <v>46</v>
      </c>
      <c r="C171" s="38">
        <f>VLOOKUP(B171,List!$A$2:$C$13,3,0)</f>
        <v>5</v>
      </c>
      <c r="D171" s="35">
        <v>-0.44</v>
      </c>
      <c r="E171" s="35">
        <f t="shared" si="17"/>
        <v>-0.44</v>
      </c>
      <c r="F171" s="35" t="e">
        <f t="shared" si="18"/>
        <v>#N/A</v>
      </c>
      <c r="G171" s="35">
        <v>0.17</v>
      </c>
      <c r="H171" s="35">
        <f t="shared" si="22"/>
        <v>-0.5</v>
      </c>
    </row>
    <row r="172" spans="1:8" x14ac:dyDescent="0.25">
      <c r="A172" t="s">
        <v>83</v>
      </c>
      <c r="B172" s="38" t="s">
        <v>47</v>
      </c>
      <c r="C172" s="38">
        <f>VLOOKUP(B172,List!$A$2:$C$13,3,0)</f>
        <v>6</v>
      </c>
      <c r="D172" s="35">
        <v>-0.24</v>
      </c>
      <c r="E172" s="35">
        <f t="shared" si="17"/>
        <v>-0.24</v>
      </c>
      <c r="F172" s="35" t="e">
        <f t="shared" si="18"/>
        <v>#N/A</v>
      </c>
      <c r="G172" s="35">
        <v>0.11</v>
      </c>
      <c r="H172" s="35">
        <v>-0.5</v>
      </c>
    </row>
    <row r="173" spans="1:8" x14ac:dyDescent="0.25">
      <c r="A173" t="s">
        <v>124</v>
      </c>
      <c r="B173" s="38" t="s">
        <v>47</v>
      </c>
      <c r="C173" s="38">
        <f>VLOOKUP(B173,List!$A$2:$C$13,3,0)</f>
        <v>6</v>
      </c>
      <c r="D173" s="35">
        <v>0.5</v>
      </c>
      <c r="E173" s="35" t="e">
        <f t="shared" si="17"/>
        <v>#N/A</v>
      </c>
      <c r="F173" s="35">
        <f t="shared" si="18"/>
        <v>0.5</v>
      </c>
      <c r="G173" s="35">
        <v>-0.5</v>
      </c>
      <c r="H173" s="35">
        <f t="shared" ref="H173:H181" si="23">H172</f>
        <v>-0.5</v>
      </c>
    </row>
    <row r="174" spans="1:8" x14ac:dyDescent="0.25">
      <c r="A174" t="s">
        <v>126</v>
      </c>
      <c r="B174" s="38" t="s">
        <v>47</v>
      </c>
      <c r="C174" s="38">
        <f>VLOOKUP(B174,List!$A$2:$C$13,3,0)</f>
        <v>6</v>
      </c>
      <c r="D174" s="35">
        <v>-0.28000000000000003</v>
      </c>
      <c r="E174" s="35">
        <f t="shared" si="17"/>
        <v>-0.28000000000000003</v>
      </c>
      <c r="F174" s="35" t="e">
        <f t="shared" si="18"/>
        <v>#N/A</v>
      </c>
      <c r="G174" s="35">
        <v>0.1</v>
      </c>
      <c r="H174" s="35">
        <f t="shared" si="23"/>
        <v>-0.5</v>
      </c>
    </row>
    <row r="175" spans="1:8" x14ac:dyDescent="0.25">
      <c r="A175" t="s">
        <v>84</v>
      </c>
      <c r="B175" s="38" t="s">
        <v>47</v>
      </c>
      <c r="C175" s="38">
        <f>VLOOKUP(B175,List!$A$2:$C$13,3,0)</f>
        <v>6</v>
      </c>
      <c r="D175" s="35">
        <v>0.34</v>
      </c>
      <c r="E175" s="35" t="e">
        <f t="shared" si="17"/>
        <v>#N/A</v>
      </c>
      <c r="F175" s="35">
        <f t="shared" si="18"/>
        <v>0.34</v>
      </c>
      <c r="G175" s="35">
        <v>-0.18</v>
      </c>
      <c r="H175" s="35">
        <f t="shared" si="23"/>
        <v>-0.5</v>
      </c>
    </row>
    <row r="176" spans="1:8" x14ac:dyDescent="0.25">
      <c r="A176" t="s">
        <v>122</v>
      </c>
      <c r="B176" s="38" t="s">
        <v>47</v>
      </c>
      <c r="C176" s="38">
        <f>VLOOKUP(B176,List!$A$2:$C$13,3,0)</f>
        <v>6</v>
      </c>
      <c r="D176" s="35">
        <v>0.34</v>
      </c>
      <c r="E176" s="35" t="e">
        <f t="shared" si="17"/>
        <v>#N/A</v>
      </c>
      <c r="F176" s="35">
        <f t="shared" si="18"/>
        <v>0.34</v>
      </c>
      <c r="G176" s="35">
        <v>-0.17</v>
      </c>
      <c r="H176" s="35">
        <f t="shared" si="23"/>
        <v>-0.5</v>
      </c>
    </row>
    <row r="177" spans="1:8" x14ac:dyDescent="0.25">
      <c r="A177" t="s">
        <v>85</v>
      </c>
      <c r="B177" s="38" t="s">
        <v>47</v>
      </c>
      <c r="C177" s="38">
        <f>VLOOKUP(B177,List!$A$2:$C$13,3,0)</f>
        <v>6</v>
      </c>
      <c r="D177" s="35">
        <v>-0.44</v>
      </c>
      <c r="E177" s="35">
        <f t="shared" si="17"/>
        <v>-0.44</v>
      </c>
      <c r="F177" s="35" t="e">
        <f t="shared" si="18"/>
        <v>#N/A</v>
      </c>
      <c r="G177" s="35">
        <v>0.3</v>
      </c>
      <c r="H177" s="35">
        <f t="shared" si="23"/>
        <v>-0.5</v>
      </c>
    </row>
    <row r="178" spans="1:8" x14ac:dyDescent="0.25">
      <c r="A178" t="s">
        <v>127</v>
      </c>
      <c r="B178" s="38" t="s">
        <v>47</v>
      </c>
      <c r="C178" s="38">
        <f>VLOOKUP(B178,List!$A$2:$C$13,3,0)</f>
        <v>6</v>
      </c>
      <c r="D178" s="35">
        <v>7.0000000000000007E-2</v>
      </c>
      <c r="E178" s="35">
        <f t="shared" si="17"/>
        <v>7.0000000000000007E-2</v>
      </c>
      <c r="F178" s="35" t="e">
        <f t="shared" si="18"/>
        <v>#N/A</v>
      </c>
      <c r="G178" s="35">
        <v>0.28999999999999998</v>
      </c>
      <c r="H178" s="35">
        <f t="shared" si="23"/>
        <v>-0.5</v>
      </c>
    </row>
    <row r="179" spans="1:8" x14ac:dyDescent="0.25">
      <c r="A179" t="s">
        <v>121</v>
      </c>
      <c r="B179" s="38" t="s">
        <v>47</v>
      </c>
      <c r="C179" s="38">
        <f>VLOOKUP(B179,List!$A$2:$C$13,3,0)</f>
        <v>6</v>
      </c>
      <c r="D179" s="35">
        <v>-0.3</v>
      </c>
      <c r="E179" s="35" t="e">
        <f t="shared" si="17"/>
        <v>#N/A</v>
      </c>
      <c r="F179" s="35">
        <f t="shared" si="18"/>
        <v>-0.3</v>
      </c>
      <c r="G179" s="35">
        <v>-0.47</v>
      </c>
      <c r="H179" s="36">
        <f t="shared" si="23"/>
        <v>-0.5</v>
      </c>
    </row>
    <row r="180" spans="1:8" x14ac:dyDescent="0.25">
      <c r="A180" t="s">
        <v>123</v>
      </c>
      <c r="B180" s="38" t="s">
        <v>47</v>
      </c>
      <c r="C180" s="38">
        <f>VLOOKUP(B180,List!$A$2:$C$13,3,0)</f>
        <v>6</v>
      </c>
      <c r="D180" s="35">
        <v>-0.49</v>
      </c>
      <c r="E180" s="35">
        <f t="shared" si="17"/>
        <v>-0.49</v>
      </c>
      <c r="F180" s="35" t="e">
        <f t="shared" si="18"/>
        <v>#N/A</v>
      </c>
      <c r="G180" s="35">
        <v>-0.23</v>
      </c>
      <c r="H180" s="35">
        <f t="shared" si="23"/>
        <v>-0.5</v>
      </c>
    </row>
    <row r="181" spans="1:8" x14ac:dyDescent="0.25">
      <c r="A181" t="s">
        <v>125</v>
      </c>
      <c r="B181" s="38" t="s">
        <v>47</v>
      </c>
      <c r="C181" s="38">
        <f>VLOOKUP(B181,List!$A$2:$C$13,3,0)</f>
        <v>6</v>
      </c>
      <c r="D181" s="35">
        <v>0.36</v>
      </c>
      <c r="E181" s="35">
        <f t="shared" si="17"/>
        <v>0.36</v>
      </c>
      <c r="F181" s="35" t="e">
        <f t="shared" si="18"/>
        <v>#N/A</v>
      </c>
      <c r="G181" s="35">
        <v>0.47</v>
      </c>
      <c r="H181" s="35">
        <f t="shared" si="23"/>
        <v>-0.5</v>
      </c>
    </row>
    <row r="182" spans="1:8" x14ac:dyDescent="0.25">
      <c r="A182" t="s">
        <v>83</v>
      </c>
      <c r="B182" s="38" t="s">
        <v>48</v>
      </c>
      <c r="C182" s="38">
        <f>VLOOKUP(B182,List!$A$2:$C$13,3,0)</f>
        <v>7</v>
      </c>
      <c r="D182" s="35">
        <v>0.3</v>
      </c>
      <c r="E182" s="35">
        <f t="shared" si="17"/>
        <v>0.3</v>
      </c>
      <c r="F182" s="35" t="e">
        <f t="shared" si="18"/>
        <v>#N/A</v>
      </c>
      <c r="G182" s="35">
        <v>0.49</v>
      </c>
      <c r="H182" s="35">
        <v>-0.5</v>
      </c>
    </row>
    <row r="183" spans="1:8" x14ac:dyDescent="0.25">
      <c r="A183" t="s">
        <v>124</v>
      </c>
      <c r="B183" s="38" t="s">
        <v>48</v>
      </c>
      <c r="C183" s="38">
        <f>VLOOKUP(B183,List!$A$2:$C$13,3,0)</f>
        <v>7</v>
      </c>
      <c r="D183" s="35">
        <v>0.13</v>
      </c>
      <c r="E183" s="35">
        <f t="shared" si="17"/>
        <v>0.13</v>
      </c>
      <c r="F183" s="35" t="e">
        <f t="shared" si="18"/>
        <v>#N/A</v>
      </c>
      <c r="G183" s="35">
        <v>0.24</v>
      </c>
      <c r="H183" s="35">
        <f t="shared" ref="H183:H191" si="24">H182</f>
        <v>-0.5</v>
      </c>
    </row>
    <row r="184" spans="1:8" x14ac:dyDescent="0.25">
      <c r="A184" t="s">
        <v>126</v>
      </c>
      <c r="B184" s="38" t="s">
        <v>48</v>
      </c>
      <c r="C184" s="38">
        <f>VLOOKUP(B184,List!$A$2:$C$13,3,0)</f>
        <v>7</v>
      </c>
      <c r="D184" s="35">
        <v>-0.06</v>
      </c>
      <c r="E184" s="35" t="e">
        <f t="shared" si="17"/>
        <v>#N/A</v>
      </c>
      <c r="F184" s="35">
        <f t="shared" si="18"/>
        <v>-0.06</v>
      </c>
      <c r="G184" s="35">
        <v>-0.11</v>
      </c>
      <c r="H184" s="35">
        <f t="shared" si="24"/>
        <v>-0.5</v>
      </c>
    </row>
    <row r="185" spans="1:8" x14ac:dyDescent="0.25">
      <c r="A185" t="s">
        <v>84</v>
      </c>
      <c r="B185" s="38" t="s">
        <v>48</v>
      </c>
      <c r="C185" s="38">
        <f>VLOOKUP(B185,List!$A$2:$C$13,3,0)</f>
        <v>7</v>
      </c>
      <c r="D185" s="35">
        <v>0.08</v>
      </c>
      <c r="E185" s="35">
        <f t="shared" si="17"/>
        <v>0.08</v>
      </c>
      <c r="F185" s="35" t="e">
        <f t="shared" si="18"/>
        <v>#N/A</v>
      </c>
      <c r="G185" s="35">
        <v>0.31</v>
      </c>
      <c r="H185" s="35">
        <f t="shared" si="24"/>
        <v>-0.5</v>
      </c>
    </row>
    <row r="186" spans="1:8" x14ac:dyDescent="0.25">
      <c r="A186" t="s">
        <v>122</v>
      </c>
      <c r="B186" s="38" t="s">
        <v>48</v>
      </c>
      <c r="C186" s="38">
        <f>VLOOKUP(B186,List!$A$2:$C$13,3,0)</f>
        <v>7</v>
      </c>
      <c r="D186" s="35">
        <v>0.08</v>
      </c>
      <c r="E186" s="35">
        <f t="shared" si="17"/>
        <v>0.08</v>
      </c>
      <c r="F186" s="35" t="e">
        <f t="shared" si="18"/>
        <v>#N/A</v>
      </c>
      <c r="G186" s="35">
        <v>0.28999999999999998</v>
      </c>
      <c r="H186" s="35">
        <f t="shared" si="24"/>
        <v>-0.5</v>
      </c>
    </row>
    <row r="187" spans="1:8" x14ac:dyDescent="0.25">
      <c r="A187" t="s">
        <v>85</v>
      </c>
      <c r="B187" s="38" t="s">
        <v>48</v>
      </c>
      <c r="C187" s="38">
        <f>VLOOKUP(B187,List!$A$2:$C$13,3,0)</f>
        <v>7</v>
      </c>
      <c r="D187" s="35">
        <v>0.25</v>
      </c>
      <c r="E187" s="35" t="e">
        <f t="shared" si="17"/>
        <v>#N/A</v>
      </c>
      <c r="F187" s="35">
        <f t="shared" si="18"/>
        <v>0.25</v>
      </c>
      <c r="G187" s="35">
        <v>-0.01</v>
      </c>
      <c r="H187" s="35">
        <f t="shared" si="24"/>
        <v>-0.5</v>
      </c>
    </row>
    <row r="188" spans="1:8" x14ac:dyDescent="0.25">
      <c r="A188" t="s">
        <v>127</v>
      </c>
      <c r="B188" s="38" t="s">
        <v>48</v>
      </c>
      <c r="C188" s="38">
        <f>VLOOKUP(B188,List!$A$2:$C$13,3,0)</f>
        <v>7</v>
      </c>
      <c r="D188" s="35">
        <v>-0.31</v>
      </c>
      <c r="E188" s="35">
        <f t="shared" si="17"/>
        <v>-0.31</v>
      </c>
      <c r="F188" s="35" t="e">
        <f t="shared" si="18"/>
        <v>#N/A</v>
      </c>
      <c r="G188" s="35">
        <v>0.03</v>
      </c>
      <c r="H188" s="35">
        <f t="shared" si="24"/>
        <v>-0.5</v>
      </c>
    </row>
    <row r="189" spans="1:8" x14ac:dyDescent="0.25">
      <c r="A189" t="s">
        <v>121</v>
      </c>
      <c r="B189" s="38" t="s">
        <v>48</v>
      </c>
      <c r="C189" s="38">
        <f>VLOOKUP(B189,List!$A$2:$C$13,3,0)</f>
        <v>7</v>
      </c>
      <c r="D189" s="35">
        <v>-0.13</v>
      </c>
      <c r="E189" s="35" t="e">
        <f t="shared" si="17"/>
        <v>#N/A</v>
      </c>
      <c r="F189" s="35">
        <f t="shared" si="18"/>
        <v>-0.13</v>
      </c>
      <c r="G189" s="35">
        <v>-0.45</v>
      </c>
      <c r="H189" s="36">
        <f t="shared" si="24"/>
        <v>-0.5</v>
      </c>
    </row>
    <row r="190" spans="1:8" x14ac:dyDescent="0.25">
      <c r="A190" t="s">
        <v>123</v>
      </c>
      <c r="B190" s="38" t="s">
        <v>48</v>
      </c>
      <c r="C190" s="38">
        <f>VLOOKUP(B190,List!$A$2:$C$13,3,0)</f>
        <v>7</v>
      </c>
      <c r="D190" s="35">
        <v>-0.31</v>
      </c>
      <c r="E190" s="35">
        <f t="shared" si="17"/>
        <v>-0.31</v>
      </c>
      <c r="F190" s="35" t="e">
        <f t="shared" si="18"/>
        <v>#N/A</v>
      </c>
      <c r="G190" s="35">
        <v>-0.23</v>
      </c>
      <c r="H190" s="35">
        <f t="shared" si="24"/>
        <v>-0.5</v>
      </c>
    </row>
    <row r="191" spans="1:8" x14ac:dyDescent="0.25">
      <c r="A191" t="s">
        <v>125</v>
      </c>
      <c r="B191" s="38" t="s">
        <v>48</v>
      </c>
      <c r="C191" s="38">
        <f>VLOOKUP(B191,List!$A$2:$C$13,3,0)</f>
        <v>7</v>
      </c>
      <c r="D191" s="35">
        <v>-0.19</v>
      </c>
      <c r="E191" s="35">
        <f t="shared" si="17"/>
        <v>-0.19</v>
      </c>
      <c r="F191" s="35" t="e">
        <f t="shared" si="18"/>
        <v>#N/A</v>
      </c>
      <c r="G191" s="35">
        <v>0.12</v>
      </c>
      <c r="H191" s="35">
        <f t="shared" si="24"/>
        <v>-0.5</v>
      </c>
    </row>
    <row r="192" spans="1:8" x14ac:dyDescent="0.25">
      <c r="A192" t="s">
        <v>83</v>
      </c>
      <c r="B192" s="38" t="s">
        <v>49</v>
      </c>
      <c r="C192" s="38">
        <f>VLOOKUP(B192,List!$A$2:$C$13,3,0)</f>
        <v>8</v>
      </c>
      <c r="D192" s="35">
        <v>-0.44</v>
      </c>
      <c r="E192" s="35">
        <f t="shared" si="17"/>
        <v>-0.44</v>
      </c>
      <c r="F192" s="35" t="e">
        <f t="shared" si="18"/>
        <v>#N/A</v>
      </c>
      <c r="G192" s="35">
        <v>0.31</v>
      </c>
      <c r="H192" s="35">
        <v>-0.5</v>
      </c>
    </row>
    <row r="193" spans="1:8" x14ac:dyDescent="0.25">
      <c r="A193" t="s">
        <v>124</v>
      </c>
      <c r="B193" s="38" t="s">
        <v>49</v>
      </c>
      <c r="C193" s="38">
        <f>VLOOKUP(B193,List!$A$2:$C$13,3,0)</f>
        <v>8</v>
      </c>
      <c r="D193" s="35">
        <v>0.33</v>
      </c>
      <c r="E193" s="35" t="e">
        <f t="shared" si="17"/>
        <v>#N/A</v>
      </c>
      <c r="F193" s="35">
        <f t="shared" si="18"/>
        <v>0.33</v>
      </c>
      <c r="G193" s="35">
        <v>-0.21</v>
      </c>
      <c r="H193" s="35">
        <f t="shared" ref="H193:H201" si="25">H192</f>
        <v>-0.5</v>
      </c>
    </row>
    <row r="194" spans="1:8" x14ac:dyDescent="0.25">
      <c r="A194" t="s">
        <v>126</v>
      </c>
      <c r="B194" s="38" t="s">
        <v>49</v>
      </c>
      <c r="C194" s="38">
        <f>VLOOKUP(B194,List!$A$2:$C$13,3,0)</f>
        <v>8</v>
      </c>
      <c r="D194" s="35">
        <v>0.37</v>
      </c>
      <c r="E194" s="35" t="e">
        <f t="shared" si="17"/>
        <v>#N/A</v>
      </c>
      <c r="F194" s="35">
        <f t="shared" si="18"/>
        <v>0.37</v>
      </c>
      <c r="G194" s="35">
        <v>-0.17</v>
      </c>
      <c r="H194" s="35">
        <f t="shared" si="25"/>
        <v>-0.5</v>
      </c>
    </row>
    <row r="195" spans="1:8" x14ac:dyDescent="0.25">
      <c r="A195" t="s">
        <v>84</v>
      </c>
      <c r="B195" s="38" t="s">
        <v>49</v>
      </c>
      <c r="C195" s="38">
        <f>VLOOKUP(B195,List!$A$2:$C$13,3,0)</f>
        <v>8</v>
      </c>
      <c r="D195" s="35">
        <v>-0.44</v>
      </c>
      <c r="E195" s="35">
        <f t="shared" si="17"/>
        <v>-0.44</v>
      </c>
      <c r="F195" s="35" t="e">
        <f t="shared" si="18"/>
        <v>#N/A</v>
      </c>
      <c r="G195" s="35">
        <v>-0.26</v>
      </c>
      <c r="H195" s="35">
        <f t="shared" si="25"/>
        <v>-0.5</v>
      </c>
    </row>
    <row r="196" spans="1:8" x14ac:dyDescent="0.25">
      <c r="A196" t="s">
        <v>122</v>
      </c>
      <c r="B196" s="38" t="s">
        <v>49</v>
      </c>
      <c r="C196" s="38">
        <f>VLOOKUP(B196,List!$A$2:$C$13,3,0)</f>
        <v>8</v>
      </c>
      <c r="D196" s="35">
        <v>0.09</v>
      </c>
      <c r="E196" s="35" t="e">
        <f t="shared" si="17"/>
        <v>#N/A</v>
      </c>
      <c r="F196" s="35">
        <f t="shared" si="18"/>
        <v>0.09</v>
      </c>
      <c r="G196" s="35">
        <v>-0.46</v>
      </c>
      <c r="H196" s="35">
        <f t="shared" si="25"/>
        <v>-0.5</v>
      </c>
    </row>
    <row r="197" spans="1:8" x14ac:dyDescent="0.25">
      <c r="A197" t="s">
        <v>85</v>
      </c>
      <c r="B197" s="38" t="s">
        <v>49</v>
      </c>
      <c r="C197" s="38">
        <f>VLOOKUP(B197,List!$A$2:$C$13,3,0)</f>
        <v>8</v>
      </c>
      <c r="D197" s="35">
        <v>0.46</v>
      </c>
      <c r="E197" s="35" t="e">
        <f t="shared" ref="E197:E260" si="26">IF(D197&lt;G197,D197,NA())</f>
        <v>#N/A</v>
      </c>
      <c r="F197" s="35">
        <f t="shared" ref="F197:F260" si="27">IF(D197&gt;G197,D197,NA())</f>
        <v>0.46</v>
      </c>
      <c r="G197" s="35">
        <v>-0.02</v>
      </c>
      <c r="H197" s="35">
        <f t="shared" si="25"/>
        <v>-0.5</v>
      </c>
    </row>
    <row r="198" spans="1:8" x14ac:dyDescent="0.25">
      <c r="A198" t="s">
        <v>127</v>
      </c>
      <c r="B198" s="38" t="s">
        <v>49</v>
      </c>
      <c r="C198" s="38">
        <f>VLOOKUP(B198,List!$A$2:$C$13,3,0)</f>
        <v>8</v>
      </c>
      <c r="D198" s="35">
        <v>-0.15</v>
      </c>
      <c r="E198" s="35" t="e">
        <f t="shared" si="26"/>
        <v>#N/A</v>
      </c>
      <c r="F198" s="35">
        <f t="shared" si="27"/>
        <v>-0.15</v>
      </c>
      <c r="G198" s="35">
        <v>-0.46</v>
      </c>
      <c r="H198" s="35">
        <f t="shared" si="25"/>
        <v>-0.5</v>
      </c>
    </row>
    <row r="199" spans="1:8" x14ac:dyDescent="0.25">
      <c r="A199" t="s">
        <v>121</v>
      </c>
      <c r="B199" s="38" t="s">
        <v>49</v>
      </c>
      <c r="C199" s="38">
        <f>VLOOKUP(B199,List!$A$2:$C$13,3,0)</f>
        <v>8</v>
      </c>
      <c r="D199" s="35">
        <v>0.42</v>
      </c>
      <c r="E199" s="35" t="e">
        <f t="shared" si="26"/>
        <v>#N/A</v>
      </c>
      <c r="F199" s="35">
        <f t="shared" si="27"/>
        <v>0.42</v>
      </c>
      <c r="G199" s="35">
        <v>0.31</v>
      </c>
      <c r="H199" s="36">
        <f t="shared" si="25"/>
        <v>-0.5</v>
      </c>
    </row>
    <row r="200" spans="1:8" x14ac:dyDescent="0.25">
      <c r="A200" t="s">
        <v>123</v>
      </c>
      <c r="B200" s="38" t="s">
        <v>49</v>
      </c>
      <c r="C200" s="38">
        <f>VLOOKUP(B200,List!$A$2:$C$13,3,0)</f>
        <v>8</v>
      </c>
      <c r="D200" s="35">
        <v>0.09</v>
      </c>
      <c r="E200" s="35">
        <f t="shared" si="26"/>
        <v>0.09</v>
      </c>
      <c r="F200" s="35" t="e">
        <f t="shared" si="27"/>
        <v>#N/A</v>
      </c>
      <c r="G200" s="35">
        <v>0.31</v>
      </c>
      <c r="H200" s="35">
        <f t="shared" si="25"/>
        <v>-0.5</v>
      </c>
    </row>
    <row r="201" spans="1:8" x14ac:dyDescent="0.25">
      <c r="A201" t="s">
        <v>125</v>
      </c>
      <c r="B201" s="38" t="s">
        <v>49</v>
      </c>
      <c r="C201" s="38">
        <f>VLOOKUP(B201,List!$A$2:$C$13,3,0)</f>
        <v>8</v>
      </c>
      <c r="D201" s="35">
        <v>0.5</v>
      </c>
      <c r="E201" s="35" t="e">
        <f t="shared" si="26"/>
        <v>#N/A</v>
      </c>
      <c r="F201" s="35">
        <f t="shared" si="27"/>
        <v>0.5</v>
      </c>
      <c r="G201" s="35">
        <v>0.24</v>
      </c>
      <c r="H201" s="35">
        <f t="shared" si="25"/>
        <v>-0.5</v>
      </c>
    </row>
    <row r="202" spans="1:8" x14ac:dyDescent="0.25">
      <c r="A202" t="s">
        <v>83</v>
      </c>
      <c r="B202" s="38" t="s">
        <v>50</v>
      </c>
      <c r="C202" s="38">
        <f>VLOOKUP(B202,List!$A$2:$C$13,3,0)</f>
        <v>9</v>
      </c>
      <c r="D202" s="35">
        <v>-0.37</v>
      </c>
      <c r="E202" s="35">
        <f t="shared" si="26"/>
        <v>-0.37</v>
      </c>
      <c r="F202" s="35" t="e">
        <f t="shared" si="27"/>
        <v>#N/A</v>
      </c>
      <c r="G202" s="35">
        <v>0.2</v>
      </c>
      <c r="H202" s="35">
        <v>-0.5</v>
      </c>
    </row>
    <row r="203" spans="1:8" x14ac:dyDescent="0.25">
      <c r="A203" t="s">
        <v>124</v>
      </c>
      <c r="B203" s="38" t="s">
        <v>50</v>
      </c>
      <c r="C203" s="38">
        <f>VLOOKUP(B203,List!$A$2:$C$13,3,0)</f>
        <v>9</v>
      </c>
      <c r="D203" s="35">
        <v>0.47</v>
      </c>
      <c r="E203" s="35" t="e">
        <f t="shared" si="26"/>
        <v>#N/A</v>
      </c>
      <c r="F203" s="35">
        <f t="shared" si="27"/>
        <v>0.47</v>
      </c>
      <c r="G203" s="35">
        <v>-0.01</v>
      </c>
      <c r="H203" s="35">
        <f t="shared" ref="H203:H211" si="28">H202</f>
        <v>-0.5</v>
      </c>
    </row>
    <row r="204" spans="1:8" x14ac:dyDescent="0.25">
      <c r="A204" t="s">
        <v>126</v>
      </c>
      <c r="B204" s="38" t="s">
        <v>50</v>
      </c>
      <c r="C204" s="38">
        <f>VLOOKUP(B204,List!$A$2:$C$13,3,0)</f>
        <v>9</v>
      </c>
      <c r="D204" s="35">
        <v>-0.27</v>
      </c>
      <c r="E204" s="35">
        <f t="shared" si="26"/>
        <v>-0.27</v>
      </c>
      <c r="F204" s="35" t="e">
        <f t="shared" si="27"/>
        <v>#N/A</v>
      </c>
      <c r="G204" s="35">
        <v>-0.12</v>
      </c>
      <c r="H204" s="35">
        <f t="shared" si="28"/>
        <v>-0.5</v>
      </c>
    </row>
    <row r="205" spans="1:8" x14ac:dyDescent="0.25">
      <c r="A205" t="s">
        <v>84</v>
      </c>
      <c r="B205" s="38" t="s">
        <v>50</v>
      </c>
      <c r="C205" s="38">
        <f>VLOOKUP(B205,List!$A$2:$C$13,3,0)</f>
        <v>9</v>
      </c>
      <c r="D205" s="35">
        <v>-0.1</v>
      </c>
      <c r="E205" s="35" t="e">
        <f t="shared" si="26"/>
        <v>#N/A</v>
      </c>
      <c r="F205" s="35">
        <f t="shared" si="27"/>
        <v>-0.1</v>
      </c>
      <c r="G205" s="35">
        <v>-0.45</v>
      </c>
      <c r="H205" s="35">
        <f t="shared" si="28"/>
        <v>-0.5</v>
      </c>
    </row>
    <row r="206" spans="1:8" x14ac:dyDescent="0.25">
      <c r="A206" t="s">
        <v>122</v>
      </c>
      <c r="B206" s="38" t="s">
        <v>50</v>
      </c>
      <c r="C206" s="38">
        <f>VLOOKUP(B206,List!$A$2:$C$13,3,0)</f>
        <v>9</v>
      </c>
      <c r="D206" s="35">
        <v>0.21</v>
      </c>
      <c r="E206" s="35">
        <f t="shared" si="26"/>
        <v>0.21</v>
      </c>
      <c r="F206" s="35" t="e">
        <f t="shared" si="27"/>
        <v>#N/A</v>
      </c>
      <c r="G206" s="35">
        <v>0.39</v>
      </c>
      <c r="H206" s="35">
        <f t="shared" si="28"/>
        <v>-0.5</v>
      </c>
    </row>
    <row r="207" spans="1:8" x14ac:dyDescent="0.25">
      <c r="A207" t="s">
        <v>85</v>
      </c>
      <c r="B207" s="38" t="s">
        <v>50</v>
      </c>
      <c r="C207" s="38">
        <f>VLOOKUP(B207,List!$A$2:$C$13,3,0)</f>
        <v>9</v>
      </c>
      <c r="D207" s="35">
        <v>0.01</v>
      </c>
      <c r="E207" s="35">
        <f t="shared" si="26"/>
        <v>0.01</v>
      </c>
      <c r="F207" s="35" t="e">
        <f t="shared" si="27"/>
        <v>#N/A</v>
      </c>
      <c r="G207" s="35">
        <v>0.21</v>
      </c>
      <c r="H207" s="35">
        <f t="shared" si="28"/>
        <v>-0.5</v>
      </c>
    </row>
    <row r="208" spans="1:8" x14ac:dyDescent="0.25">
      <c r="A208" t="s">
        <v>127</v>
      </c>
      <c r="B208" s="38" t="s">
        <v>50</v>
      </c>
      <c r="C208" s="38">
        <f>VLOOKUP(B208,List!$A$2:$C$13,3,0)</f>
        <v>9</v>
      </c>
      <c r="D208" s="35">
        <v>-0.4</v>
      </c>
      <c r="E208" s="35" t="e">
        <f t="shared" si="26"/>
        <v>#N/A</v>
      </c>
      <c r="F208" s="35">
        <f t="shared" si="27"/>
        <v>-0.4</v>
      </c>
      <c r="G208" s="35">
        <v>-0.42</v>
      </c>
      <c r="H208" s="35">
        <f t="shared" si="28"/>
        <v>-0.5</v>
      </c>
    </row>
    <row r="209" spans="1:8" x14ac:dyDescent="0.25">
      <c r="A209" t="s">
        <v>121</v>
      </c>
      <c r="B209" s="38" t="s">
        <v>50</v>
      </c>
      <c r="C209" s="38">
        <f>VLOOKUP(B209,List!$A$2:$C$13,3,0)</f>
        <v>9</v>
      </c>
      <c r="D209" s="35">
        <v>7.0000000000000007E-2</v>
      </c>
      <c r="E209" s="35">
        <f t="shared" si="26"/>
        <v>7.0000000000000007E-2</v>
      </c>
      <c r="F209" s="35" t="e">
        <f t="shared" si="27"/>
        <v>#N/A</v>
      </c>
      <c r="G209" s="35">
        <v>0.45</v>
      </c>
      <c r="H209" s="36">
        <f t="shared" si="28"/>
        <v>-0.5</v>
      </c>
    </row>
    <row r="210" spans="1:8" x14ac:dyDescent="0.25">
      <c r="A210" t="s">
        <v>123</v>
      </c>
      <c r="B210" s="38" t="s">
        <v>50</v>
      </c>
      <c r="C210" s="38">
        <f>VLOOKUP(B210,List!$A$2:$C$13,3,0)</f>
        <v>9</v>
      </c>
      <c r="D210" s="35">
        <v>0.19</v>
      </c>
      <c r="E210" s="35" t="e">
        <f t="shared" si="26"/>
        <v>#N/A</v>
      </c>
      <c r="F210" s="35">
        <f t="shared" si="27"/>
        <v>0.19</v>
      </c>
      <c r="G210" s="35">
        <v>0.18</v>
      </c>
      <c r="H210" s="35">
        <f t="shared" si="28"/>
        <v>-0.5</v>
      </c>
    </row>
    <row r="211" spans="1:8" x14ac:dyDescent="0.25">
      <c r="A211" t="s">
        <v>125</v>
      </c>
      <c r="B211" s="38" t="s">
        <v>50</v>
      </c>
      <c r="C211" s="38">
        <f>VLOOKUP(B211,List!$A$2:$C$13,3,0)</f>
        <v>9</v>
      </c>
      <c r="D211" s="35">
        <v>0</v>
      </c>
      <c r="E211" s="35" t="e">
        <f t="shared" si="26"/>
        <v>#N/A</v>
      </c>
      <c r="F211" s="35">
        <f t="shared" si="27"/>
        <v>0</v>
      </c>
      <c r="G211" s="35">
        <v>-0.1</v>
      </c>
      <c r="H211" s="35">
        <f t="shared" si="28"/>
        <v>-0.5</v>
      </c>
    </row>
    <row r="212" spans="1:8" x14ac:dyDescent="0.25">
      <c r="A212" t="s">
        <v>83</v>
      </c>
      <c r="B212" s="38" t="s">
        <v>51</v>
      </c>
      <c r="C212" s="38">
        <f>VLOOKUP(B212,List!$A$2:$C$13,3,0)</f>
        <v>10</v>
      </c>
      <c r="D212" s="35">
        <v>-0.13</v>
      </c>
      <c r="E212" s="35" t="e">
        <f t="shared" si="26"/>
        <v>#N/A</v>
      </c>
      <c r="F212" s="35">
        <f t="shared" si="27"/>
        <v>-0.13</v>
      </c>
      <c r="G212" s="35">
        <v>-0.23</v>
      </c>
      <c r="H212" s="35">
        <v>-0.5</v>
      </c>
    </row>
    <row r="213" spans="1:8" x14ac:dyDescent="0.25">
      <c r="A213" t="s">
        <v>124</v>
      </c>
      <c r="B213" s="38" t="s">
        <v>51</v>
      </c>
      <c r="C213" s="38">
        <f>VLOOKUP(B213,List!$A$2:$C$13,3,0)</f>
        <v>10</v>
      </c>
      <c r="D213" s="35">
        <v>0.34</v>
      </c>
      <c r="E213" s="35">
        <f t="shared" si="26"/>
        <v>0.34</v>
      </c>
      <c r="F213" s="35" t="e">
        <f t="shared" si="27"/>
        <v>#N/A</v>
      </c>
      <c r="G213" s="35">
        <v>0.48</v>
      </c>
      <c r="H213" s="35">
        <f t="shared" ref="H213:H221" si="29">H212</f>
        <v>-0.5</v>
      </c>
    </row>
    <row r="214" spans="1:8" x14ac:dyDescent="0.25">
      <c r="A214" t="s">
        <v>126</v>
      </c>
      <c r="B214" s="38" t="s">
        <v>51</v>
      </c>
      <c r="C214" s="38">
        <f>VLOOKUP(B214,List!$A$2:$C$13,3,0)</f>
        <v>10</v>
      </c>
      <c r="D214" s="35">
        <v>-0.37</v>
      </c>
      <c r="E214" s="35">
        <f t="shared" si="26"/>
        <v>-0.37</v>
      </c>
      <c r="F214" s="35" t="e">
        <f t="shared" si="27"/>
        <v>#N/A</v>
      </c>
      <c r="G214" s="35">
        <v>0.26</v>
      </c>
      <c r="H214" s="35">
        <f t="shared" si="29"/>
        <v>-0.5</v>
      </c>
    </row>
    <row r="215" spans="1:8" x14ac:dyDescent="0.25">
      <c r="A215" t="s">
        <v>84</v>
      </c>
      <c r="B215" s="38" t="s">
        <v>51</v>
      </c>
      <c r="C215" s="38">
        <f>VLOOKUP(B215,List!$A$2:$C$13,3,0)</f>
        <v>10</v>
      </c>
      <c r="D215" s="35">
        <v>0.33</v>
      </c>
      <c r="E215" s="35" t="e">
        <f t="shared" si="26"/>
        <v>#N/A</v>
      </c>
      <c r="F215" s="35">
        <f t="shared" si="27"/>
        <v>0.33</v>
      </c>
      <c r="G215" s="35">
        <v>-0.24</v>
      </c>
      <c r="H215" s="35">
        <f t="shared" si="29"/>
        <v>-0.5</v>
      </c>
    </row>
    <row r="216" spans="1:8" x14ac:dyDescent="0.25">
      <c r="A216" t="s">
        <v>122</v>
      </c>
      <c r="B216" s="38" t="s">
        <v>51</v>
      </c>
      <c r="C216" s="38">
        <f>VLOOKUP(B216,List!$A$2:$C$13,3,0)</f>
        <v>10</v>
      </c>
      <c r="D216" s="35">
        <v>-0.19</v>
      </c>
      <c r="E216" s="35" t="e">
        <f t="shared" si="26"/>
        <v>#N/A</v>
      </c>
      <c r="F216" s="35">
        <f t="shared" si="27"/>
        <v>-0.19</v>
      </c>
      <c r="G216" s="35">
        <v>-0.32</v>
      </c>
      <c r="H216" s="35">
        <f t="shared" si="29"/>
        <v>-0.5</v>
      </c>
    </row>
    <row r="217" spans="1:8" x14ac:dyDescent="0.25">
      <c r="A217" t="s">
        <v>85</v>
      </c>
      <c r="B217" s="38" t="s">
        <v>51</v>
      </c>
      <c r="C217" s="38">
        <f>VLOOKUP(B217,List!$A$2:$C$13,3,0)</f>
        <v>10</v>
      </c>
      <c r="D217" s="35">
        <v>-0.23</v>
      </c>
      <c r="E217" s="35">
        <f t="shared" si="26"/>
        <v>-0.23</v>
      </c>
      <c r="F217" s="35" t="e">
        <f t="shared" si="27"/>
        <v>#N/A</v>
      </c>
      <c r="G217" s="35">
        <v>-0.21</v>
      </c>
      <c r="H217" s="35">
        <f t="shared" si="29"/>
        <v>-0.5</v>
      </c>
    </row>
    <row r="218" spans="1:8" x14ac:dyDescent="0.25">
      <c r="A218" t="s">
        <v>127</v>
      </c>
      <c r="B218" s="38" t="s">
        <v>51</v>
      </c>
      <c r="C218" s="38">
        <f>VLOOKUP(B218,List!$A$2:$C$13,3,0)</f>
        <v>10</v>
      </c>
      <c r="D218" s="35">
        <v>0.06</v>
      </c>
      <c r="E218" s="35">
        <f t="shared" si="26"/>
        <v>0.06</v>
      </c>
      <c r="F218" s="35" t="e">
        <f t="shared" si="27"/>
        <v>#N/A</v>
      </c>
      <c r="G218" s="35">
        <v>7.0000000000000007E-2</v>
      </c>
      <c r="H218" s="35">
        <f t="shared" si="29"/>
        <v>-0.5</v>
      </c>
    </row>
    <row r="219" spans="1:8" x14ac:dyDescent="0.25">
      <c r="A219" t="s">
        <v>121</v>
      </c>
      <c r="B219" s="38" t="s">
        <v>51</v>
      </c>
      <c r="C219" s="38">
        <f>VLOOKUP(B219,List!$A$2:$C$13,3,0)</f>
        <v>10</v>
      </c>
      <c r="D219" s="35">
        <v>-0.06</v>
      </c>
      <c r="E219" s="35">
        <f t="shared" si="26"/>
        <v>-0.06</v>
      </c>
      <c r="F219" s="35" t="e">
        <f t="shared" si="27"/>
        <v>#N/A</v>
      </c>
      <c r="G219" s="35">
        <v>0.5</v>
      </c>
      <c r="H219" s="36">
        <f t="shared" si="29"/>
        <v>-0.5</v>
      </c>
    </row>
    <row r="220" spans="1:8" x14ac:dyDescent="0.25">
      <c r="A220" t="s">
        <v>123</v>
      </c>
      <c r="B220" s="38" t="s">
        <v>51</v>
      </c>
      <c r="C220" s="38">
        <f>VLOOKUP(B220,List!$A$2:$C$13,3,0)</f>
        <v>10</v>
      </c>
      <c r="D220" s="35">
        <v>0.06</v>
      </c>
      <c r="E220" s="35" t="e">
        <f t="shared" si="26"/>
        <v>#N/A</v>
      </c>
      <c r="F220" s="35">
        <f t="shared" si="27"/>
        <v>0.06</v>
      </c>
      <c r="G220" s="35">
        <v>-0.45</v>
      </c>
      <c r="H220" s="35">
        <f t="shared" si="29"/>
        <v>-0.5</v>
      </c>
    </row>
    <row r="221" spans="1:8" x14ac:dyDescent="0.25">
      <c r="A221" t="s">
        <v>125</v>
      </c>
      <c r="B221" s="38" t="s">
        <v>51</v>
      </c>
      <c r="C221" s="38">
        <f>VLOOKUP(B221,List!$A$2:$C$13,3,0)</f>
        <v>10</v>
      </c>
      <c r="D221" s="35">
        <v>-0.1</v>
      </c>
      <c r="E221" s="35">
        <f t="shared" si="26"/>
        <v>-0.1</v>
      </c>
      <c r="F221" s="35" t="e">
        <f t="shared" si="27"/>
        <v>#N/A</v>
      </c>
      <c r="G221" s="35">
        <v>0.21</v>
      </c>
      <c r="H221" s="35">
        <f t="shared" si="29"/>
        <v>-0.5</v>
      </c>
    </row>
    <row r="222" spans="1:8" x14ac:dyDescent="0.25">
      <c r="A222" t="s">
        <v>83</v>
      </c>
      <c r="B222" s="38" t="s">
        <v>6</v>
      </c>
      <c r="C222" s="38">
        <f>VLOOKUP(B222,List!$A$2:$C$13,3,0)</f>
        <v>11</v>
      </c>
      <c r="D222" s="35">
        <v>0.09</v>
      </c>
      <c r="E222" s="35" t="e">
        <f t="shared" si="26"/>
        <v>#N/A</v>
      </c>
      <c r="F222" s="35" t="e">
        <f t="shared" si="27"/>
        <v>#N/A</v>
      </c>
      <c r="G222" s="35">
        <v>0.09</v>
      </c>
      <c r="H222" s="35">
        <v>-0.5</v>
      </c>
    </row>
    <row r="223" spans="1:8" x14ac:dyDescent="0.25">
      <c r="A223" t="s">
        <v>124</v>
      </c>
      <c r="B223" s="38" t="s">
        <v>6</v>
      </c>
      <c r="C223" s="38">
        <f>VLOOKUP(B223,List!$A$2:$C$13,3,0)</f>
        <v>11</v>
      </c>
      <c r="D223" s="35">
        <v>-0.15</v>
      </c>
      <c r="E223" s="35">
        <f t="shared" si="26"/>
        <v>-0.15</v>
      </c>
      <c r="F223" s="35" t="e">
        <f t="shared" si="27"/>
        <v>#N/A</v>
      </c>
      <c r="G223" s="35">
        <v>0.13</v>
      </c>
      <c r="H223" s="35">
        <f t="shared" ref="H223:H231" si="30">H222</f>
        <v>-0.5</v>
      </c>
    </row>
    <row r="224" spans="1:8" x14ac:dyDescent="0.25">
      <c r="A224" t="s">
        <v>126</v>
      </c>
      <c r="B224" s="38" t="s">
        <v>6</v>
      </c>
      <c r="C224" s="38">
        <f>VLOOKUP(B224,List!$A$2:$C$13,3,0)</f>
        <v>11</v>
      </c>
      <c r="D224" s="35">
        <v>0.05</v>
      </c>
      <c r="E224" s="35" t="e">
        <f t="shared" si="26"/>
        <v>#N/A</v>
      </c>
      <c r="F224" s="35">
        <f t="shared" si="27"/>
        <v>0.05</v>
      </c>
      <c r="G224" s="35">
        <v>-0.26</v>
      </c>
      <c r="H224" s="35">
        <f t="shared" si="30"/>
        <v>-0.5</v>
      </c>
    </row>
    <row r="225" spans="1:8" x14ac:dyDescent="0.25">
      <c r="A225" t="s">
        <v>84</v>
      </c>
      <c r="B225" s="38" t="s">
        <v>6</v>
      </c>
      <c r="C225" s="38">
        <f>VLOOKUP(B225,List!$A$2:$C$13,3,0)</f>
        <v>11</v>
      </c>
      <c r="D225" s="35">
        <v>-0.26</v>
      </c>
      <c r="E225" s="35">
        <f t="shared" si="26"/>
        <v>-0.26</v>
      </c>
      <c r="F225" s="35" t="e">
        <f t="shared" si="27"/>
        <v>#N/A</v>
      </c>
      <c r="G225" s="35">
        <v>0.06</v>
      </c>
      <c r="H225" s="35">
        <f t="shared" si="30"/>
        <v>-0.5</v>
      </c>
    </row>
    <row r="226" spans="1:8" x14ac:dyDescent="0.25">
      <c r="A226" t="s">
        <v>122</v>
      </c>
      <c r="B226" s="38" t="s">
        <v>6</v>
      </c>
      <c r="C226" s="38">
        <f>VLOOKUP(B226,List!$A$2:$C$13,3,0)</f>
        <v>11</v>
      </c>
      <c r="D226" s="35">
        <v>0.26</v>
      </c>
      <c r="E226" s="35">
        <f t="shared" si="26"/>
        <v>0.26</v>
      </c>
      <c r="F226" s="35" t="e">
        <f t="shared" si="27"/>
        <v>#N/A</v>
      </c>
      <c r="G226" s="35">
        <v>0.4</v>
      </c>
      <c r="H226" s="35">
        <f t="shared" si="30"/>
        <v>-0.5</v>
      </c>
    </row>
    <row r="227" spans="1:8" x14ac:dyDescent="0.25">
      <c r="A227" t="s">
        <v>85</v>
      </c>
      <c r="B227" s="38" t="s">
        <v>6</v>
      </c>
      <c r="C227" s="38">
        <f>VLOOKUP(B227,List!$A$2:$C$13,3,0)</f>
        <v>11</v>
      </c>
      <c r="D227" s="35">
        <v>-0.12</v>
      </c>
      <c r="E227" s="35">
        <f t="shared" si="26"/>
        <v>-0.12</v>
      </c>
      <c r="F227" s="35" t="e">
        <f t="shared" si="27"/>
        <v>#N/A</v>
      </c>
      <c r="G227" s="35">
        <v>0.08</v>
      </c>
      <c r="H227" s="35">
        <f t="shared" si="30"/>
        <v>-0.5</v>
      </c>
    </row>
    <row r="228" spans="1:8" x14ac:dyDescent="0.25">
      <c r="A228" t="s">
        <v>127</v>
      </c>
      <c r="B228" s="38" t="s">
        <v>6</v>
      </c>
      <c r="C228" s="38">
        <f>VLOOKUP(B228,List!$A$2:$C$13,3,0)</f>
        <v>11</v>
      </c>
      <c r="D228" s="35">
        <v>-0.25</v>
      </c>
      <c r="E228" s="35" t="e">
        <f t="shared" si="26"/>
        <v>#N/A</v>
      </c>
      <c r="F228" s="35">
        <f t="shared" si="27"/>
        <v>-0.25</v>
      </c>
      <c r="G228" s="35">
        <v>-0.27</v>
      </c>
      <c r="H228" s="35">
        <f t="shared" si="30"/>
        <v>-0.5</v>
      </c>
    </row>
    <row r="229" spans="1:8" x14ac:dyDescent="0.25">
      <c r="A229" t="s">
        <v>121</v>
      </c>
      <c r="B229" s="38" t="s">
        <v>6</v>
      </c>
      <c r="C229" s="38">
        <f>VLOOKUP(B229,List!$A$2:$C$13,3,0)</f>
        <v>11</v>
      </c>
      <c r="D229" s="35">
        <v>0.17</v>
      </c>
      <c r="E229" s="35" t="e">
        <f t="shared" si="26"/>
        <v>#N/A</v>
      </c>
      <c r="F229" s="35">
        <f t="shared" si="27"/>
        <v>0.17</v>
      </c>
      <c r="G229" s="35">
        <v>-0.21</v>
      </c>
      <c r="H229" s="36">
        <f t="shared" si="30"/>
        <v>-0.5</v>
      </c>
    </row>
    <row r="230" spans="1:8" x14ac:dyDescent="0.25">
      <c r="A230" t="s">
        <v>123</v>
      </c>
      <c r="B230" s="38" t="s">
        <v>6</v>
      </c>
      <c r="C230" s="38">
        <f>VLOOKUP(B230,List!$A$2:$C$13,3,0)</f>
        <v>11</v>
      </c>
      <c r="D230" s="35">
        <v>-0.4</v>
      </c>
      <c r="E230" s="35">
        <f t="shared" si="26"/>
        <v>-0.4</v>
      </c>
      <c r="F230" s="35" t="e">
        <f t="shared" si="27"/>
        <v>#N/A</v>
      </c>
      <c r="G230" s="35">
        <v>-0.21</v>
      </c>
      <c r="H230" s="35">
        <f t="shared" si="30"/>
        <v>-0.5</v>
      </c>
    </row>
    <row r="231" spans="1:8" x14ac:dyDescent="0.25">
      <c r="A231" t="s">
        <v>125</v>
      </c>
      <c r="B231" s="38" t="s">
        <v>6</v>
      </c>
      <c r="C231" s="38">
        <f>VLOOKUP(B231,List!$A$2:$C$13,3,0)</f>
        <v>11</v>
      </c>
      <c r="D231" s="35">
        <v>0.43</v>
      </c>
      <c r="E231" s="35" t="e">
        <f t="shared" si="26"/>
        <v>#N/A</v>
      </c>
      <c r="F231" s="35">
        <f t="shared" si="27"/>
        <v>0.43</v>
      </c>
      <c r="G231" s="35">
        <v>0.22</v>
      </c>
      <c r="H231" s="35">
        <f t="shared" si="30"/>
        <v>-0.5</v>
      </c>
    </row>
    <row r="232" spans="1:8" x14ac:dyDescent="0.25">
      <c r="A232" t="s">
        <v>83</v>
      </c>
      <c r="B232" s="38" t="s">
        <v>52</v>
      </c>
      <c r="C232" s="38">
        <f>VLOOKUP(B232,List!$A$2:$C$13,3,0)</f>
        <v>12</v>
      </c>
      <c r="D232" s="35">
        <v>-0.27</v>
      </c>
      <c r="E232" s="35">
        <f t="shared" si="26"/>
        <v>-0.27</v>
      </c>
      <c r="F232" s="35" t="e">
        <f t="shared" si="27"/>
        <v>#N/A</v>
      </c>
      <c r="G232" s="35">
        <v>0</v>
      </c>
      <c r="H232" s="35">
        <v>-0.5</v>
      </c>
    </row>
    <row r="233" spans="1:8" x14ac:dyDescent="0.25">
      <c r="A233" t="s">
        <v>124</v>
      </c>
      <c r="B233" s="38" t="s">
        <v>52</v>
      </c>
      <c r="C233" s="38">
        <f>VLOOKUP(B233,List!$A$2:$C$13,3,0)</f>
        <v>12</v>
      </c>
      <c r="D233" s="35">
        <v>0.14000000000000001</v>
      </c>
      <c r="E233" s="35" t="e">
        <f t="shared" si="26"/>
        <v>#N/A</v>
      </c>
      <c r="F233" s="35">
        <f t="shared" si="27"/>
        <v>0.14000000000000001</v>
      </c>
      <c r="G233" s="35">
        <v>-0.1</v>
      </c>
      <c r="H233" s="35">
        <f t="shared" ref="H233:H241" si="31">H232</f>
        <v>-0.5</v>
      </c>
    </row>
    <row r="234" spans="1:8" x14ac:dyDescent="0.25">
      <c r="A234" t="s">
        <v>126</v>
      </c>
      <c r="B234" s="38" t="s">
        <v>52</v>
      </c>
      <c r="C234" s="38">
        <f>VLOOKUP(B234,List!$A$2:$C$13,3,0)</f>
        <v>12</v>
      </c>
      <c r="D234" s="35">
        <v>0.38</v>
      </c>
      <c r="E234" s="35" t="e">
        <f t="shared" si="26"/>
        <v>#N/A</v>
      </c>
      <c r="F234" s="35">
        <f t="shared" si="27"/>
        <v>0.38</v>
      </c>
      <c r="G234" s="35">
        <v>-0.37</v>
      </c>
      <c r="H234" s="35">
        <f t="shared" si="31"/>
        <v>-0.5</v>
      </c>
    </row>
    <row r="235" spans="1:8" x14ac:dyDescent="0.25">
      <c r="A235" t="s">
        <v>84</v>
      </c>
      <c r="B235" s="38" t="s">
        <v>52</v>
      </c>
      <c r="C235" s="38">
        <f>VLOOKUP(B235,List!$A$2:$C$13,3,0)</f>
        <v>12</v>
      </c>
      <c r="D235" s="35">
        <v>-0.36</v>
      </c>
      <c r="E235" s="35">
        <f t="shared" si="26"/>
        <v>-0.36</v>
      </c>
      <c r="F235" s="35" t="e">
        <f t="shared" si="27"/>
        <v>#N/A</v>
      </c>
      <c r="G235" s="35">
        <v>0.08</v>
      </c>
      <c r="H235" s="35">
        <f t="shared" si="31"/>
        <v>-0.5</v>
      </c>
    </row>
    <row r="236" spans="1:8" x14ac:dyDescent="0.25">
      <c r="A236" t="s">
        <v>122</v>
      </c>
      <c r="B236" s="38" t="s">
        <v>52</v>
      </c>
      <c r="C236" s="38">
        <f>VLOOKUP(B236,List!$A$2:$C$13,3,0)</f>
        <v>12</v>
      </c>
      <c r="D236" s="35">
        <v>0.25</v>
      </c>
      <c r="E236" s="35">
        <f t="shared" si="26"/>
        <v>0.25</v>
      </c>
      <c r="F236" s="35" t="e">
        <f t="shared" si="27"/>
        <v>#N/A</v>
      </c>
      <c r="G236" s="35">
        <v>0.26</v>
      </c>
      <c r="H236" s="35">
        <f t="shared" si="31"/>
        <v>-0.5</v>
      </c>
    </row>
    <row r="237" spans="1:8" x14ac:dyDescent="0.25">
      <c r="A237" t="s">
        <v>85</v>
      </c>
      <c r="B237" s="38" t="s">
        <v>52</v>
      </c>
      <c r="C237" s="38">
        <f>VLOOKUP(B237,List!$A$2:$C$13,3,0)</f>
        <v>12</v>
      </c>
      <c r="D237" s="35">
        <v>-0.44</v>
      </c>
      <c r="E237" s="35" t="e">
        <f t="shared" si="26"/>
        <v>#N/A</v>
      </c>
      <c r="F237" s="35">
        <f t="shared" si="27"/>
        <v>-0.44</v>
      </c>
      <c r="G237" s="35">
        <v>-0.47</v>
      </c>
      <c r="H237" s="35">
        <f t="shared" si="31"/>
        <v>-0.5</v>
      </c>
    </row>
    <row r="238" spans="1:8" x14ac:dyDescent="0.25">
      <c r="A238" t="s">
        <v>127</v>
      </c>
      <c r="B238" s="38" t="s">
        <v>52</v>
      </c>
      <c r="C238" s="38">
        <f>VLOOKUP(B238,List!$A$2:$C$13,3,0)</f>
        <v>12</v>
      </c>
      <c r="D238" s="35">
        <v>0.06</v>
      </c>
      <c r="E238" s="35" t="e">
        <f t="shared" si="26"/>
        <v>#N/A</v>
      </c>
      <c r="F238" s="35">
        <f t="shared" si="27"/>
        <v>0.06</v>
      </c>
      <c r="G238" s="35">
        <v>-0.18</v>
      </c>
      <c r="H238" s="35">
        <f t="shared" si="31"/>
        <v>-0.5</v>
      </c>
    </row>
    <row r="239" spans="1:8" x14ac:dyDescent="0.25">
      <c r="A239" t="s">
        <v>121</v>
      </c>
      <c r="B239" s="38" t="s">
        <v>52</v>
      </c>
      <c r="C239" s="38">
        <f>VLOOKUP(B239,List!$A$2:$C$13,3,0)</f>
        <v>12</v>
      </c>
      <c r="D239" s="35">
        <v>0.01</v>
      </c>
      <c r="E239" s="35">
        <f t="shared" si="26"/>
        <v>0.01</v>
      </c>
      <c r="F239" s="35" t="e">
        <f t="shared" si="27"/>
        <v>#N/A</v>
      </c>
      <c r="G239" s="35">
        <v>0.45</v>
      </c>
      <c r="H239" s="36">
        <f t="shared" si="31"/>
        <v>-0.5</v>
      </c>
    </row>
    <row r="240" spans="1:8" x14ac:dyDescent="0.25">
      <c r="A240" t="s">
        <v>123</v>
      </c>
      <c r="B240" s="38" t="s">
        <v>52</v>
      </c>
      <c r="C240" s="38">
        <f>VLOOKUP(B240,List!$A$2:$C$13,3,0)</f>
        <v>12</v>
      </c>
      <c r="D240" s="35">
        <v>0.06</v>
      </c>
      <c r="E240" s="35" t="e">
        <f t="shared" si="26"/>
        <v>#N/A</v>
      </c>
      <c r="F240" s="35">
        <f t="shared" si="27"/>
        <v>0.06</v>
      </c>
      <c r="G240" s="35">
        <v>0.05</v>
      </c>
      <c r="H240" s="35">
        <f t="shared" si="31"/>
        <v>-0.5</v>
      </c>
    </row>
    <row r="241" spans="1:8" x14ac:dyDescent="0.25">
      <c r="A241" t="s">
        <v>125</v>
      </c>
      <c r="B241" s="38" t="s">
        <v>52</v>
      </c>
      <c r="C241" s="38">
        <f>VLOOKUP(B241,List!$A$2:$C$13,3,0)</f>
        <v>12</v>
      </c>
      <c r="D241" s="35">
        <v>-0.05</v>
      </c>
      <c r="E241" s="35">
        <f t="shared" si="26"/>
        <v>-0.05</v>
      </c>
      <c r="F241" s="35" t="e">
        <f t="shared" si="27"/>
        <v>#N/A</v>
      </c>
      <c r="G241" s="35">
        <v>0.39</v>
      </c>
      <c r="H241" s="35">
        <f t="shared" si="31"/>
        <v>-0.5</v>
      </c>
    </row>
    <row r="242" spans="1:8" x14ac:dyDescent="0.25">
      <c r="A242" t="s">
        <v>105</v>
      </c>
      <c r="B242" s="38" t="s">
        <v>42</v>
      </c>
      <c r="C242" s="38">
        <v>1</v>
      </c>
      <c r="D242" s="35">
        <v>0.23</v>
      </c>
      <c r="E242" s="35" t="e">
        <f t="shared" si="26"/>
        <v>#N/A</v>
      </c>
      <c r="F242" s="35">
        <f t="shared" si="27"/>
        <v>0.23</v>
      </c>
      <c r="G242" s="35">
        <v>0.2</v>
      </c>
      <c r="H242" s="35">
        <v>-0.5</v>
      </c>
    </row>
    <row r="243" spans="1:8" x14ac:dyDescent="0.25">
      <c r="A243" t="s">
        <v>86</v>
      </c>
      <c r="B243" s="38" t="s">
        <v>42</v>
      </c>
      <c r="C243" s="38">
        <v>1</v>
      </c>
      <c r="D243" s="35">
        <v>-0.17</v>
      </c>
      <c r="E243" s="35" t="e">
        <f t="shared" si="26"/>
        <v>#N/A</v>
      </c>
      <c r="F243" s="35">
        <f t="shared" si="27"/>
        <v>-0.17</v>
      </c>
      <c r="G243" s="35">
        <v>-0.32</v>
      </c>
      <c r="H243" s="35">
        <v>-0.5</v>
      </c>
    </row>
    <row r="244" spans="1:8" x14ac:dyDescent="0.25">
      <c r="A244" t="s">
        <v>87</v>
      </c>
      <c r="B244" s="38" t="s">
        <v>42</v>
      </c>
      <c r="C244" s="38">
        <v>1</v>
      </c>
      <c r="D244" s="35">
        <v>0.43</v>
      </c>
      <c r="E244" s="35" t="e">
        <f t="shared" si="26"/>
        <v>#N/A</v>
      </c>
      <c r="F244" s="35">
        <f t="shared" si="27"/>
        <v>0.43</v>
      </c>
      <c r="G244" s="35">
        <v>-0.27</v>
      </c>
      <c r="H244" s="35">
        <v>-0.5</v>
      </c>
    </row>
    <row r="245" spans="1:8" x14ac:dyDescent="0.25">
      <c r="A245" t="s">
        <v>111</v>
      </c>
      <c r="B245" s="38" t="s">
        <v>42</v>
      </c>
      <c r="C245" s="38">
        <v>1</v>
      </c>
      <c r="D245" s="35">
        <v>-0.04</v>
      </c>
      <c r="E245" s="35">
        <f t="shared" si="26"/>
        <v>-0.04</v>
      </c>
      <c r="F245" s="35" t="e">
        <f t="shared" si="27"/>
        <v>#N/A</v>
      </c>
      <c r="G245" s="35">
        <v>0.15</v>
      </c>
      <c r="H245" s="35">
        <v>-0.5</v>
      </c>
    </row>
    <row r="246" spans="1:8" x14ac:dyDescent="0.25">
      <c r="A246" t="s">
        <v>108</v>
      </c>
      <c r="B246" s="38" t="s">
        <v>42</v>
      </c>
      <c r="C246" s="38">
        <v>1</v>
      </c>
      <c r="D246" s="35">
        <v>-0.23</v>
      </c>
      <c r="E246" s="35">
        <f t="shared" si="26"/>
        <v>-0.23</v>
      </c>
      <c r="F246" s="35" t="e">
        <f t="shared" si="27"/>
        <v>#N/A</v>
      </c>
      <c r="G246" s="35">
        <v>0</v>
      </c>
      <c r="H246" s="35">
        <v>-0.5</v>
      </c>
    </row>
    <row r="247" spans="1:8" x14ac:dyDescent="0.25">
      <c r="A247" t="s">
        <v>109</v>
      </c>
      <c r="B247" s="38" t="s">
        <v>42</v>
      </c>
      <c r="C247" s="38">
        <v>1</v>
      </c>
      <c r="D247" s="35">
        <v>0.47</v>
      </c>
      <c r="E247" s="35" t="e">
        <f t="shared" si="26"/>
        <v>#N/A</v>
      </c>
      <c r="F247" s="35">
        <f t="shared" si="27"/>
        <v>0.47</v>
      </c>
      <c r="G247" s="35">
        <v>-0.42</v>
      </c>
      <c r="H247" s="35">
        <v>-0.5</v>
      </c>
    </row>
    <row r="248" spans="1:8" x14ac:dyDescent="0.25">
      <c r="A248" t="s">
        <v>112</v>
      </c>
      <c r="B248" s="38" t="s">
        <v>42</v>
      </c>
      <c r="C248" s="38">
        <v>1</v>
      </c>
      <c r="D248" s="35">
        <v>-0.06</v>
      </c>
      <c r="E248" s="35" t="e">
        <f t="shared" si="26"/>
        <v>#N/A</v>
      </c>
      <c r="F248" s="35">
        <f t="shared" si="27"/>
        <v>-0.06</v>
      </c>
      <c r="G248" s="35">
        <v>-0.22</v>
      </c>
      <c r="H248" s="35">
        <v>-0.5</v>
      </c>
    </row>
    <row r="249" spans="1:8" x14ac:dyDescent="0.25">
      <c r="A249" t="s">
        <v>106</v>
      </c>
      <c r="B249" s="38" t="s">
        <v>42</v>
      </c>
      <c r="C249" s="38">
        <v>1</v>
      </c>
      <c r="D249" s="35">
        <v>-0.48</v>
      </c>
      <c r="E249" s="35">
        <f t="shared" si="26"/>
        <v>-0.48</v>
      </c>
      <c r="F249" s="35" t="e">
        <f t="shared" si="27"/>
        <v>#N/A</v>
      </c>
      <c r="G249" s="35">
        <v>0.01</v>
      </c>
      <c r="H249" s="36">
        <v>-0.5</v>
      </c>
    </row>
    <row r="250" spans="1:8" x14ac:dyDescent="0.25">
      <c r="A250" t="s">
        <v>110</v>
      </c>
      <c r="B250" s="38" t="s">
        <v>42</v>
      </c>
      <c r="C250" s="38">
        <v>1</v>
      </c>
      <c r="D250" s="35">
        <v>0.42</v>
      </c>
      <c r="E250" s="35" t="e">
        <f t="shared" si="26"/>
        <v>#N/A</v>
      </c>
      <c r="F250" s="35">
        <f t="shared" si="27"/>
        <v>0.42</v>
      </c>
      <c r="G250" s="35">
        <v>0.16</v>
      </c>
      <c r="H250" s="35">
        <v>-0.5</v>
      </c>
    </row>
    <row r="251" spans="1:8" x14ac:dyDescent="0.25">
      <c r="A251" t="s">
        <v>107</v>
      </c>
      <c r="B251" s="38" t="s">
        <v>42</v>
      </c>
      <c r="C251" s="38">
        <v>1</v>
      </c>
      <c r="D251" s="35">
        <v>-0.02</v>
      </c>
      <c r="E251" s="35" t="e">
        <f t="shared" si="26"/>
        <v>#N/A</v>
      </c>
      <c r="F251" s="35">
        <f t="shared" si="27"/>
        <v>-0.02</v>
      </c>
      <c r="G251" s="35">
        <v>-0.41</v>
      </c>
      <c r="H251" s="35">
        <v>-0.5</v>
      </c>
    </row>
    <row r="252" spans="1:8" x14ac:dyDescent="0.25">
      <c r="A252" t="s">
        <v>105</v>
      </c>
      <c r="B252" s="38" t="s">
        <v>43</v>
      </c>
      <c r="C252" s="38">
        <f>VLOOKUP(B252,List!$A$2:$C$13,3,0)</f>
        <v>2</v>
      </c>
      <c r="D252" s="35">
        <v>-0.42</v>
      </c>
      <c r="E252" s="35">
        <f t="shared" si="26"/>
        <v>-0.42</v>
      </c>
      <c r="F252" s="35" t="e">
        <f t="shared" si="27"/>
        <v>#N/A</v>
      </c>
      <c r="G252" s="35">
        <v>-0.09</v>
      </c>
      <c r="H252" s="35">
        <v>-0.5</v>
      </c>
    </row>
    <row r="253" spans="1:8" x14ac:dyDescent="0.25">
      <c r="A253" t="s">
        <v>86</v>
      </c>
      <c r="B253" s="38" t="s">
        <v>43</v>
      </c>
      <c r="C253" s="38">
        <f>VLOOKUP(B253,List!$A$2:$C$13,3,0)</f>
        <v>2</v>
      </c>
      <c r="D253" s="35">
        <v>-0.38</v>
      </c>
      <c r="E253" s="35">
        <f t="shared" si="26"/>
        <v>-0.38</v>
      </c>
      <c r="F253" s="35" t="e">
        <f t="shared" si="27"/>
        <v>#N/A</v>
      </c>
      <c r="G253" s="35">
        <v>0.43</v>
      </c>
      <c r="H253" s="35">
        <f t="shared" ref="H253:H261" si="32">H252</f>
        <v>-0.5</v>
      </c>
    </row>
    <row r="254" spans="1:8" x14ac:dyDescent="0.25">
      <c r="A254" t="s">
        <v>87</v>
      </c>
      <c r="B254" s="38" t="s">
        <v>43</v>
      </c>
      <c r="C254" s="38">
        <f>VLOOKUP(B254,List!$A$2:$C$13,3,0)</f>
        <v>2</v>
      </c>
      <c r="D254" s="35">
        <v>0.26</v>
      </c>
      <c r="E254" s="35" t="e">
        <f t="shared" si="26"/>
        <v>#N/A</v>
      </c>
      <c r="F254" s="35">
        <f t="shared" si="27"/>
        <v>0.26</v>
      </c>
      <c r="G254" s="35">
        <v>0.24</v>
      </c>
      <c r="H254" s="35">
        <f t="shared" si="32"/>
        <v>-0.5</v>
      </c>
    </row>
    <row r="255" spans="1:8" x14ac:dyDescent="0.25">
      <c r="A255" t="s">
        <v>111</v>
      </c>
      <c r="B255" s="38" t="s">
        <v>43</v>
      </c>
      <c r="C255" s="38">
        <f>VLOOKUP(B255,List!$A$2:$C$13,3,0)</f>
        <v>2</v>
      </c>
      <c r="D255" s="35">
        <v>0.08</v>
      </c>
      <c r="E255" s="35">
        <f t="shared" si="26"/>
        <v>0.08</v>
      </c>
      <c r="F255" s="35" t="e">
        <f t="shared" si="27"/>
        <v>#N/A</v>
      </c>
      <c r="G255" s="35">
        <v>0.35</v>
      </c>
      <c r="H255" s="35">
        <f t="shared" si="32"/>
        <v>-0.5</v>
      </c>
    </row>
    <row r="256" spans="1:8" x14ac:dyDescent="0.25">
      <c r="A256" t="s">
        <v>108</v>
      </c>
      <c r="B256" s="38" t="s">
        <v>43</v>
      </c>
      <c r="C256" s="38">
        <f>VLOOKUP(B256,List!$A$2:$C$13,3,0)</f>
        <v>2</v>
      </c>
      <c r="D256" s="35">
        <v>-0.43</v>
      </c>
      <c r="E256" s="35" t="e">
        <f t="shared" si="26"/>
        <v>#N/A</v>
      </c>
      <c r="F256" s="35">
        <f t="shared" si="27"/>
        <v>-0.43</v>
      </c>
      <c r="G256" s="35">
        <v>-0.48</v>
      </c>
      <c r="H256" s="35">
        <f t="shared" si="32"/>
        <v>-0.5</v>
      </c>
    </row>
    <row r="257" spans="1:8" x14ac:dyDescent="0.25">
      <c r="A257" t="s">
        <v>109</v>
      </c>
      <c r="B257" s="38" t="s">
        <v>43</v>
      </c>
      <c r="C257" s="38">
        <f>VLOOKUP(B257,List!$A$2:$C$13,3,0)</f>
        <v>2</v>
      </c>
      <c r="D257" s="35">
        <v>0.18</v>
      </c>
      <c r="E257" s="35">
        <f t="shared" si="26"/>
        <v>0.18</v>
      </c>
      <c r="F257" s="35" t="e">
        <f t="shared" si="27"/>
        <v>#N/A</v>
      </c>
      <c r="G257" s="35">
        <v>0.5</v>
      </c>
      <c r="H257" s="35">
        <f t="shared" si="32"/>
        <v>-0.5</v>
      </c>
    </row>
    <row r="258" spans="1:8" x14ac:dyDescent="0.25">
      <c r="A258" t="s">
        <v>112</v>
      </c>
      <c r="B258" s="38" t="s">
        <v>43</v>
      </c>
      <c r="C258" s="38">
        <f>VLOOKUP(B258,List!$A$2:$C$13,3,0)</f>
        <v>2</v>
      </c>
      <c r="D258" s="35">
        <v>7.0000000000000007E-2</v>
      </c>
      <c r="E258" s="35">
        <f t="shared" si="26"/>
        <v>7.0000000000000007E-2</v>
      </c>
      <c r="F258" s="35" t="e">
        <f t="shared" si="27"/>
        <v>#N/A</v>
      </c>
      <c r="G258" s="35">
        <v>0.16</v>
      </c>
      <c r="H258" s="35">
        <f t="shared" si="32"/>
        <v>-0.5</v>
      </c>
    </row>
    <row r="259" spans="1:8" x14ac:dyDescent="0.25">
      <c r="A259" t="s">
        <v>106</v>
      </c>
      <c r="B259" s="38" t="s">
        <v>43</v>
      </c>
      <c r="C259" s="38">
        <f>VLOOKUP(B259,List!$A$2:$C$13,3,0)</f>
        <v>2</v>
      </c>
      <c r="D259" s="35">
        <v>0.1</v>
      </c>
      <c r="E259" s="35" t="e">
        <f t="shared" si="26"/>
        <v>#N/A</v>
      </c>
      <c r="F259" s="35">
        <f t="shared" si="27"/>
        <v>0.1</v>
      </c>
      <c r="G259" s="35">
        <v>-0.05</v>
      </c>
      <c r="H259" s="36">
        <f t="shared" si="32"/>
        <v>-0.5</v>
      </c>
    </row>
    <row r="260" spans="1:8" x14ac:dyDescent="0.25">
      <c r="A260" t="s">
        <v>110</v>
      </c>
      <c r="B260" s="38" t="s">
        <v>43</v>
      </c>
      <c r="C260" s="38">
        <f>VLOOKUP(B260,List!$A$2:$C$13,3,0)</f>
        <v>2</v>
      </c>
      <c r="D260" s="35">
        <v>0.32</v>
      </c>
      <c r="E260" s="35" t="e">
        <f t="shared" si="26"/>
        <v>#N/A</v>
      </c>
      <c r="F260" s="35">
        <f t="shared" si="27"/>
        <v>0.32</v>
      </c>
      <c r="G260" s="35">
        <v>0.27</v>
      </c>
      <c r="H260" s="35">
        <f t="shared" si="32"/>
        <v>-0.5</v>
      </c>
    </row>
    <row r="261" spans="1:8" x14ac:dyDescent="0.25">
      <c r="A261" t="s">
        <v>107</v>
      </c>
      <c r="B261" s="38" t="s">
        <v>43</v>
      </c>
      <c r="C261" s="38">
        <f>VLOOKUP(B261,List!$A$2:$C$13,3,0)</f>
        <v>2</v>
      </c>
      <c r="D261" s="35">
        <v>-0.42</v>
      </c>
      <c r="E261" s="35">
        <f t="shared" ref="E261:E324" si="33">IF(D261&lt;G261,D261,NA())</f>
        <v>-0.42</v>
      </c>
      <c r="F261" s="35" t="e">
        <f t="shared" ref="F261:F324" si="34">IF(D261&gt;G261,D261,NA())</f>
        <v>#N/A</v>
      </c>
      <c r="G261" s="35">
        <v>-0.14000000000000001</v>
      </c>
      <c r="H261" s="35">
        <f t="shared" si="32"/>
        <v>-0.5</v>
      </c>
    </row>
    <row r="262" spans="1:8" x14ac:dyDescent="0.25">
      <c r="A262" t="s">
        <v>105</v>
      </c>
      <c r="B262" s="38" t="s">
        <v>44</v>
      </c>
      <c r="C262" s="38">
        <f>VLOOKUP(B262,List!$A$2:$C$13,3,0)</f>
        <v>3</v>
      </c>
      <c r="D262" s="35">
        <v>-0.05</v>
      </c>
      <c r="E262" s="35" t="e">
        <f t="shared" si="33"/>
        <v>#N/A</v>
      </c>
      <c r="F262" s="35">
        <f t="shared" si="34"/>
        <v>-0.05</v>
      </c>
      <c r="G262" s="35">
        <v>-0.2</v>
      </c>
      <c r="H262" s="35">
        <v>-0.5</v>
      </c>
    </row>
    <row r="263" spans="1:8" x14ac:dyDescent="0.25">
      <c r="A263" t="s">
        <v>86</v>
      </c>
      <c r="B263" s="38" t="s">
        <v>44</v>
      </c>
      <c r="C263" s="38">
        <f>VLOOKUP(B263,List!$A$2:$C$13,3,0)</f>
        <v>3</v>
      </c>
      <c r="D263" s="35">
        <v>-0.03</v>
      </c>
      <c r="E263" s="35">
        <f t="shared" si="33"/>
        <v>-0.03</v>
      </c>
      <c r="F263" s="35" t="e">
        <f t="shared" si="34"/>
        <v>#N/A</v>
      </c>
      <c r="G263" s="35">
        <v>0.15</v>
      </c>
      <c r="H263" s="35">
        <f t="shared" ref="H263:H271" si="35">H262</f>
        <v>-0.5</v>
      </c>
    </row>
    <row r="264" spans="1:8" x14ac:dyDescent="0.25">
      <c r="A264" t="s">
        <v>87</v>
      </c>
      <c r="B264" s="38" t="s">
        <v>44</v>
      </c>
      <c r="C264" s="38">
        <f>VLOOKUP(B264,List!$A$2:$C$13,3,0)</f>
        <v>3</v>
      </c>
      <c r="D264" s="35">
        <v>-0.28000000000000003</v>
      </c>
      <c r="E264" s="35">
        <f t="shared" si="33"/>
        <v>-0.28000000000000003</v>
      </c>
      <c r="F264" s="35" t="e">
        <f t="shared" si="34"/>
        <v>#N/A</v>
      </c>
      <c r="G264" s="35">
        <v>-0.21</v>
      </c>
      <c r="H264" s="35">
        <f t="shared" si="35"/>
        <v>-0.5</v>
      </c>
    </row>
    <row r="265" spans="1:8" x14ac:dyDescent="0.25">
      <c r="A265" t="s">
        <v>111</v>
      </c>
      <c r="B265" s="38" t="s">
        <v>44</v>
      </c>
      <c r="C265" s="38">
        <f>VLOOKUP(B265,List!$A$2:$C$13,3,0)</f>
        <v>3</v>
      </c>
      <c r="D265" s="35">
        <v>-0.32</v>
      </c>
      <c r="E265" s="35">
        <f t="shared" si="33"/>
        <v>-0.32</v>
      </c>
      <c r="F265" s="35" t="e">
        <f t="shared" si="34"/>
        <v>#N/A</v>
      </c>
      <c r="G265" s="35">
        <v>0.03</v>
      </c>
      <c r="H265" s="35">
        <f t="shared" si="35"/>
        <v>-0.5</v>
      </c>
    </row>
    <row r="266" spans="1:8" x14ac:dyDescent="0.25">
      <c r="A266" t="s">
        <v>108</v>
      </c>
      <c r="B266" s="38" t="s">
        <v>44</v>
      </c>
      <c r="C266" s="38">
        <f>VLOOKUP(B266,List!$A$2:$C$13,3,0)</f>
        <v>3</v>
      </c>
      <c r="D266" s="35">
        <v>0.15</v>
      </c>
      <c r="E266" s="35">
        <f t="shared" si="33"/>
        <v>0.15</v>
      </c>
      <c r="F266" s="35" t="e">
        <f t="shared" si="34"/>
        <v>#N/A</v>
      </c>
      <c r="G266" s="35">
        <v>0.35</v>
      </c>
      <c r="H266" s="35">
        <f t="shared" si="35"/>
        <v>-0.5</v>
      </c>
    </row>
    <row r="267" spans="1:8" x14ac:dyDescent="0.25">
      <c r="A267" t="s">
        <v>109</v>
      </c>
      <c r="B267" s="38" t="s">
        <v>44</v>
      </c>
      <c r="C267" s="38">
        <f>VLOOKUP(B267,List!$A$2:$C$13,3,0)</f>
        <v>3</v>
      </c>
      <c r="D267" s="35">
        <v>-0.33</v>
      </c>
      <c r="E267" s="35">
        <f t="shared" si="33"/>
        <v>-0.33</v>
      </c>
      <c r="F267" s="35" t="e">
        <f t="shared" si="34"/>
        <v>#N/A</v>
      </c>
      <c r="G267" s="35">
        <v>-0.09</v>
      </c>
      <c r="H267" s="35">
        <f t="shared" si="35"/>
        <v>-0.5</v>
      </c>
    </row>
    <row r="268" spans="1:8" x14ac:dyDescent="0.25">
      <c r="A268" t="s">
        <v>112</v>
      </c>
      <c r="B268" s="38" t="s">
        <v>44</v>
      </c>
      <c r="C268" s="38">
        <f>VLOOKUP(B268,List!$A$2:$C$13,3,0)</f>
        <v>3</v>
      </c>
      <c r="D268" s="35">
        <v>0.02</v>
      </c>
      <c r="E268" s="35" t="e">
        <f t="shared" si="33"/>
        <v>#N/A</v>
      </c>
      <c r="F268" s="35">
        <f t="shared" si="34"/>
        <v>0.02</v>
      </c>
      <c r="G268" s="35">
        <v>-0.46</v>
      </c>
      <c r="H268" s="35">
        <f t="shared" si="35"/>
        <v>-0.5</v>
      </c>
    </row>
    <row r="269" spans="1:8" x14ac:dyDescent="0.25">
      <c r="A269" t="s">
        <v>106</v>
      </c>
      <c r="B269" s="38" t="s">
        <v>44</v>
      </c>
      <c r="C269" s="38">
        <f>VLOOKUP(B269,List!$A$2:$C$13,3,0)</f>
        <v>3</v>
      </c>
      <c r="D269" s="35">
        <v>0.27</v>
      </c>
      <c r="E269" s="35">
        <f t="shared" si="33"/>
        <v>0.27</v>
      </c>
      <c r="F269" s="35" t="e">
        <f t="shared" si="34"/>
        <v>#N/A</v>
      </c>
      <c r="G269" s="35">
        <v>0.3</v>
      </c>
      <c r="H269" s="36">
        <f t="shared" si="35"/>
        <v>-0.5</v>
      </c>
    </row>
    <row r="270" spans="1:8" x14ac:dyDescent="0.25">
      <c r="A270" t="s">
        <v>110</v>
      </c>
      <c r="B270" s="38" t="s">
        <v>44</v>
      </c>
      <c r="C270" s="38">
        <f>VLOOKUP(B270,List!$A$2:$C$13,3,0)</f>
        <v>3</v>
      </c>
      <c r="D270" s="35">
        <v>-0.32</v>
      </c>
      <c r="E270" s="35">
        <f t="shared" si="33"/>
        <v>-0.32</v>
      </c>
      <c r="F270" s="35" t="e">
        <f t="shared" si="34"/>
        <v>#N/A</v>
      </c>
      <c r="G270" s="35">
        <v>-0.23</v>
      </c>
      <c r="H270" s="35">
        <f t="shared" si="35"/>
        <v>-0.5</v>
      </c>
    </row>
    <row r="271" spans="1:8" x14ac:dyDescent="0.25">
      <c r="A271" t="s">
        <v>107</v>
      </c>
      <c r="B271" s="38" t="s">
        <v>44</v>
      </c>
      <c r="C271" s="38">
        <f>VLOOKUP(B271,List!$A$2:$C$13,3,0)</f>
        <v>3</v>
      </c>
      <c r="D271" s="35">
        <v>-0.43</v>
      </c>
      <c r="E271" s="35" t="e">
        <f t="shared" si="33"/>
        <v>#N/A</v>
      </c>
      <c r="F271" s="35">
        <f t="shared" si="34"/>
        <v>-0.43</v>
      </c>
      <c r="G271" s="35">
        <v>-0.47</v>
      </c>
      <c r="H271" s="35">
        <f t="shared" si="35"/>
        <v>-0.5</v>
      </c>
    </row>
    <row r="272" spans="1:8" x14ac:dyDescent="0.25">
      <c r="A272" t="s">
        <v>105</v>
      </c>
      <c r="B272" s="38" t="s">
        <v>45</v>
      </c>
      <c r="C272" s="38">
        <f>VLOOKUP(B272,List!$A$2:$C$13,3,0)</f>
        <v>4</v>
      </c>
      <c r="D272" s="35">
        <v>-0.28000000000000003</v>
      </c>
      <c r="E272" s="35">
        <f t="shared" si="33"/>
        <v>-0.28000000000000003</v>
      </c>
      <c r="F272" s="35" t="e">
        <f t="shared" si="34"/>
        <v>#N/A</v>
      </c>
      <c r="G272" s="35">
        <v>0.37</v>
      </c>
      <c r="H272" s="35">
        <v>-0.5</v>
      </c>
    </row>
    <row r="273" spans="1:8" x14ac:dyDescent="0.25">
      <c r="A273" t="s">
        <v>86</v>
      </c>
      <c r="B273" s="38" t="s">
        <v>45</v>
      </c>
      <c r="C273" s="38">
        <f>VLOOKUP(B273,List!$A$2:$C$13,3,0)</f>
        <v>4</v>
      </c>
      <c r="D273" s="35">
        <v>-0.47</v>
      </c>
      <c r="E273" s="35">
        <f t="shared" si="33"/>
        <v>-0.47</v>
      </c>
      <c r="F273" s="35" t="e">
        <f t="shared" si="34"/>
        <v>#N/A</v>
      </c>
      <c r="G273" s="35">
        <v>0.43</v>
      </c>
      <c r="H273" s="35">
        <f t="shared" ref="H273:H281" si="36">H272</f>
        <v>-0.5</v>
      </c>
    </row>
    <row r="274" spans="1:8" x14ac:dyDescent="0.25">
      <c r="A274" t="s">
        <v>87</v>
      </c>
      <c r="B274" s="38" t="s">
        <v>45</v>
      </c>
      <c r="C274" s="38">
        <f>VLOOKUP(B274,List!$A$2:$C$13,3,0)</f>
        <v>4</v>
      </c>
      <c r="D274" s="35">
        <v>-0.13</v>
      </c>
      <c r="E274" s="35">
        <f t="shared" si="33"/>
        <v>-0.13</v>
      </c>
      <c r="F274" s="35" t="e">
        <f t="shared" si="34"/>
        <v>#N/A</v>
      </c>
      <c r="G274" s="35">
        <v>0.44</v>
      </c>
      <c r="H274" s="35">
        <f t="shared" si="36"/>
        <v>-0.5</v>
      </c>
    </row>
    <row r="275" spans="1:8" x14ac:dyDescent="0.25">
      <c r="A275" t="s">
        <v>111</v>
      </c>
      <c r="B275" s="38" t="s">
        <v>45</v>
      </c>
      <c r="C275" s="38">
        <f>VLOOKUP(B275,List!$A$2:$C$13,3,0)</f>
        <v>4</v>
      </c>
      <c r="D275" s="35">
        <v>-0.22</v>
      </c>
      <c r="E275" s="35" t="e">
        <f t="shared" si="33"/>
        <v>#N/A</v>
      </c>
      <c r="F275" s="35">
        <f t="shared" si="34"/>
        <v>-0.22</v>
      </c>
      <c r="G275" s="35">
        <v>-0.27</v>
      </c>
      <c r="H275" s="35">
        <f t="shared" si="36"/>
        <v>-0.5</v>
      </c>
    </row>
    <row r="276" spans="1:8" x14ac:dyDescent="0.25">
      <c r="A276" t="s">
        <v>108</v>
      </c>
      <c r="B276" s="38" t="s">
        <v>45</v>
      </c>
      <c r="C276" s="38">
        <f>VLOOKUP(B276,List!$A$2:$C$13,3,0)</f>
        <v>4</v>
      </c>
      <c r="D276" s="35">
        <v>0.06</v>
      </c>
      <c r="E276" s="35">
        <f t="shared" si="33"/>
        <v>0.06</v>
      </c>
      <c r="F276" s="35" t="e">
        <f t="shared" si="34"/>
        <v>#N/A</v>
      </c>
      <c r="G276" s="35">
        <v>0.32</v>
      </c>
      <c r="H276" s="35">
        <f t="shared" si="36"/>
        <v>-0.5</v>
      </c>
    </row>
    <row r="277" spans="1:8" x14ac:dyDescent="0.25">
      <c r="A277" t="s">
        <v>109</v>
      </c>
      <c r="B277" s="38" t="s">
        <v>45</v>
      </c>
      <c r="C277" s="38">
        <f>VLOOKUP(B277,List!$A$2:$C$13,3,0)</f>
        <v>4</v>
      </c>
      <c r="D277" s="35">
        <v>0.45</v>
      </c>
      <c r="E277" s="35" t="e">
        <f t="shared" si="33"/>
        <v>#N/A</v>
      </c>
      <c r="F277" s="35">
        <f t="shared" si="34"/>
        <v>0.45</v>
      </c>
      <c r="G277" s="35">
        <v>-0.48</v>
      </c>
      <c r="H277" s="35">
        <f t="shared" si="36"/>
        <v>-0.5</v>
      </c>
    </row>
    <row r="278" spans="1:8" x14ac:dyDescent="0.25">
      <c r="A278" t="s">
        <v>112</v>
      </c>
      <c r="B278" s="38" t="s">
        <v>45</v>
      </c>
      <c r="C278" s="38">
        <f>VLOOKUP(B278,List!$A$2:$C$13,3,0)</f>
        <v>4</v>
      </c>
      <c r="D278" s="35">
        <v>0.04</v>
      </c>
      <c r="E278" s="35" t="e">
        <f t="shared" si="33"/>
        <v>#N/A</v>
      </c>
      <c r="F278" s="35" t="e">
        <f t="shared" si="34"/>
        <v>#N/A</v>
      </c>
      <c r="G278" s="35">
        <v>0.04</v>
      </c>
      <c r="H278" s="35">
        <f t="shared" si="36"/>
        <v>-0.5</v>
      </c>
    </row>
    <row r="279" spans="1:8" x14ac:dyDescent="0.25">
      <c r="A279" t="s">
        <v>106</v>
      </c>
      <c r="B279" s="38" t="s">
        <v>45</v>
      </c>
      <c r="C279" s="38">
        <f>VLOOKUP(B279,List!$A$2:$C$13,3,0)</f>
        <v>4</v>
      </c>
      <c r="D279" s="35">
        <v>0.14000000000000001</v>
      </c>
      <c r="E279" s="35" t="e">
        <f t="shared" si="33"/>
        <v>#N/A</v>
      </c>
      <c r="F279" s="35">
        <f t="shared" si="34"/>
        <v>0.14000000000000001</v>
      </c>
      <c r="G279" s="35">
        <v>0.1</v>
      </c>
      <c r="H279" s="36">
        <f t="shared" si="36"/>
        <v>-0.5</v>
      </c>
    </row>
    <row r="280" spans="1:8" x14ac:dyDescent="0.25">
      <c r="A280" t="s">
        <v>110</v>
      </c>
      <c r="B280" s="38" t="s">
        <v>45</v>
      </c>
      <c r="C280" s="38">
        <f>VLOOKUP(B280,List!$A$2:$C$13,3,0)</f>
        <v>4</v>
      </c>
      <c r="D280" s="35">
        <v>0.1</v>
      </c>
      <c r="E280" s="35" t="e">
        <f t="shared" si="33"/>
        <v>#N/A</v>
      </c>
      <c r="F280" s="35">
        <f t="shared" si="34"/>
        <v>0.1</v>
      </c>
      <c r="G280" s="35">
        <v>-0.47</v>
      </c>
      <c r="H280" s="35">
        <f t="shared" si="36"/>
        <v>-0.5</v>
      </c>
    </row>
    <row r="281" spans="1:8" x14ac:dyDescent="0.25">
      <c r="A281" t="s">
        <v>107</v>
      </c>
      <c r="B281" s="38" t="s">
        <v>45</v>
      </c>
      <c r="C281" s="38">
        <f>VLOOKUP(B281,List!$A$2:$C$13,3,0)</f>
        <v>4</v>
      </c>
      <c r="D281" s="35">
        <v>-0.1</v>
      </c>
      <c r="E281" s="35" t="e">
        <f t="shared" si="33"/>
        <v>#N/A</v>
      </c>
      <c r="F281" s="35">
        <f t="shared" si="34"/>
        <v>-0.1</v>
      </c>
      <c r="G281" s="35">
        <v>-0.15</v>
      </c>
      <c r="H281" s="35">
        <f t="shared" si="36"/>
        <v>-0.5</v>
      </c>
    </row>
    <row r="282" spans="1:8" x14ac:dyDescent="0.25">
      <c r="A282" t="s">
        <v>105</v>
      </c>
      <c r="B282" s="38" t="s">
        <v>46</v>
      </c>
      <c r="C282" s="38">
        <f>VLOOKUP(B282,List!$A$2:$C$13,3,0)</f>
        <v>5</v>
      </c>
      <c r="D282" s="35">
        <v>-0.01</v>
      </c>
      <c r="E282" s="35" t="e">
        <f t="shared" si="33"/>
        <v>#N/A</v>
      </c>
      <c r="F282" s="35">
        <f t="shared" si="34"/>
        <v>-0.01</v>
      </c>
      <c r="G282" s="35">
        <v>-0.38</v>
      </c>
      <c r="H282" s="35">
        <v>-0.5</v>
      </c>
    </row>
    <row r="283" spans="1:8" x14ac:dyDescent="0.25">
      <c r="A283" t="s">
        <v>86</v>
      </c>
      <c r="B283" s="38" t="s">
        <v>46</v>
      </c>
      <c r="C283" s="38">
        <f>VLOOKUP(B283,List!$A$2:$C$13,3,0)</f>
        <v>5</v>
      </c>
      <c r="D283" s="35">
        <v>-0.42</v>
      </c>
      <c r="E283" s="35">
        <f t="shared" si="33"/>
        <v>-0.42</v>
      </c>
      <c r="F283" s="35" t="e">
        <f t="shared" si="34"/>
        <v>#N/A</v>
      </c>
      <c r="G283" s="35">
        <v>0.03</v>
      </c>
      <c r="H283" s="35">
        <f t="shared" ref="H283:H291" si="37">H282</f>
        <v>-0.5</v>
      </c>
    </row>
    <row r="284" spans="1:8" x14ac:dyDescent="0.25">
      <c r="A284" t="s">
        <v>87</v>
      </c>
      <c r="B284" s="38" t="s">
        <v>46</v>
      </c>
      <c r="C284" s="38">
        <f>VLOOKUP(B284,List!$A$2:$C$13,3,0)</f>
        <v>5</v>
      </c>
      <c r="D284" s="35">
        <v>0.2</v>
      </c>
      <c r="E284" s="35" t="e">
        <f t="shared" si="33"/>
        <v>#N/A</v>
      </c>
      <c r="F284" s="35">
        <f t="shared" si="34"/>
        <v>0.2</v>
      </c>
      <c r="G284" s="35">
        <v>0.09</v>
      </c>
      <c r="H284" s="35">
        <f t="shared" si="37"/>
        <v>-0.5</v>
      </c>
    </row>
    <row r="285" spans="1:8" x14ac:dyDescent="0.25">
      <c r="A285" t="s">
        <v>111</v>
      </c>
      <c r="B285" s="38" t="s">
        <v>46</v>
      </c>
      <c r="C285" s="38">
        <f>VLOOKUP(B285,List!$A$2:$C$13,3,0)</f>
        <v>5</v>
      </c>
      <c r="D285" s="35">
        <v>-0.32</v>
      </c>
      <c r="E285" s="35">
        <f t="shared" si="33"/>
        <v>-0.32</v>
      </c>
      <c r="F285" s="35" t="e">
        <f t="shared" si="34"/>
        <v>#N/A</v>
      </c>
      <c r="G285" s="35">
        <v>0.45</v>
      </c>
      <c r="H285" s="35">
        <f t="shared" si="37"/>
        <v>-0.5</v>
      </c>
    </row>
    <row r="286" spans="1:8" x14ac:dyDescent="0.25">
      <c r="A286" t="s">
        <v>108</v>
      </c>
      <c r="B286" s="38" t="s">
        <v>46</v>
      </c>
      <c r="C286" s="38">
        <f>VLOOKUP(B286,List!$A$2:$C$13,3,0)</f>
        <v>5</v>
      </c>
      <c r="D286" s="35">
        <v>-0.44</v>
      </c>
      <c r="E286" s="35">
        <f t="shared" si="33"/>
        <v>-0.44</v>
      </c>
      <c r="F286" s="35" t="e">
        <f t="shared" si="34"/>
        <v>#N/A</v>
      </c>
      <c r="G286" s="35">
        <v>0.22</v>
      </c>
      <c r="H286" s="35">
        <f t="shared" si="37"/>
        <v>-0.5</v>
      </c>
    </row>
    <row r="287" spans="1:8" x14ac:dyDescent="0.25">
      <c r="A287" t="s">
        <v>109</v>
      </c>
      <c r="B287" s="38" t="s">
        <v>46</v>
      </c>
      <c r="C287" s="38">
        <f>VLOOKUP(B287,List!$A$2:$C$13,3,0)</f>
        <v>5</v>
      </c>
      <c r="D287" s="35">
        <v>-0.47</v>
      </c>
      <c r="E287" s="35">
        <f t="shared" si="33"/>
        <v>-0.47</v>
      </c>
      <c r="F287" s="35" t="e">
        <f t="shared" si="34"/>
        <v>#N/A</v>
      </c>
      <c r="G287" s="35">
        <v>0.08</v>
      </c>
      <c r="H287" s="35">
        <f t="shared" si="37"/>
        <v>-0.5</v>
      </c>
    </row>
    <row r="288" spans="1:8" x14ac:dyDescent="0.25">
      <c r="A288" t="s">
        <v>112</v>
      </c>
      <c r="B288" s="38" t="s">
        <v>46</v>
      </c>
      <c r="C288" s="38">
        <f>VLOOKUP(B288,List!$A$2:$C$13,3,0)</f>
        <v>5</v>
      </c>
      <c r="D288" s="35">
        <v>-0.23</v>
      </c>
      <c r="E288" s="35">
        <f t="shared" si="33"/>
        <v>-0.23</v>
      </c>
      <c r="F288" s="35" t="e">
        <f t="shared" si="34"/>
        <v>#N/A</v>
      </c>
      <c r="G288" s="35">
        <v>7.0000000000000007E-2</v>
      </c>
      <c r="H288" s="35">
        <f t="shared" si="37"/>
        <v>-0.5</v>
      </c>
    </row>
    <row r="289" spans="1:8" x14ac:dyDescent="0.25">
      <c r="A289" t="s">
        <v>106</v>
      </c>
      <c r="B289" s="38" t="s">
        <v>46</v>
      </c>
      <c r="C289" s="38">
        <f>VLOOKUP(B289,List!$A$2:$C$13,3,0)</f>
        <v>5</v>
      </c>
      <c r="D289" s="35">
        <v>7.0000000000000007E-2</v>
      </c>
      <c r="E289" s="35" t="e">
        <f t="shared" si="33"/>
        <v>#N/A</v>
      </c>
      <c r="F289" s="35">
        <f t="shared" si="34"/>
        <v>7.0000000000000007E-2</v>
      </c>
      <c r="G289" s="35">
        <v>-0.41</v>
      </c>
      <c r="H289" s="36">
        <f t="shared" si="37"/>
        <v>-0.5</v>
      </c>
    </row>
    <row r="290" spans="1:8" x14ac:dyDescent="0.25">
      <c r="A290" t="s">
        <v>110</v>
      </c>
      <c r="B290" s="38" t="s">
        <v>46</v>
      </c>
      <c r="C290" s="38">
        <f>VLOOKUP(B290,List!$A$2:$C$13,3,0)</f>
        <v>5</v>
      </c>
      <c r="D290" s="35">
        <v>0.47</v>
      </c>
      <c r="E290" s="35" t="e">
        <f t="shared" si="33"/>
        <v>#N/A</v>
      </c>
      <c r="F290" s="35">
        <f t="shared" si="34"/>
        <v>0.47</v>
      </c>
      <c r="G290" s="35">
        <v>-0.23</v>
      </c>
      <c r="H290" s="35">
        <f t="shared" si="37"/>
        <v>-0.5</v>
      </c>
    </row>
    <row r="291" spans="1:8" x14ac:dyDescent="0.25">
      <c r="A291" t="s">
        <v>107</v>
      </c>
      <c r="B291" s="38" t="s">
        <v>46</v>
      </c>
      <c r="C291" s="38">
        <f>VLOOKUP(B291,List!$A$2:$C$13,3,0)</f>
        <v>5</v>
      </c>
      <c r="D291" s="35">
        <v>-0.12</v>
      </c>
      <c r="E291" s="35">
        <f t="shared" si="33"/>
        <v>-0.12</v>
      </c>
      <c r="F291" s="35" t="e">
        <f t="shared" si="34"/>
        <v>#N/A</v>
      </c>
      <c r="G291" s="35">
        <v>0.23</v>
      </c>
      <c r="H291" s="35">
        <f t="shared" si="37"/>
        <v>-0.5</v>
      </c>
    </row>
    <row r="292" spans="1:8" x14ac:dyDescent="0.25">
      <c r="A292" t="s">
        <v>105</v>
      </c>
      <c r="B292" s="38" t="s">
        <v>47</v>
      </c>
      <c r="C292" s="38">
        <f>VLOOKUP(B292,List!$A$2:$C$13,3,0)</f>
        <v>6</v>
      </c>
      <c r="D292" s="35">
        <v>0.04</v>
      </c>
      <c r="E292" s="35" t="e">
        <f t="shared" si="33"/>
        <v>#N/A</v>
      </c>
      <c r="F292" s="35">
        <f t="shared" si="34"/>
        <v>0.04</v>
      </c>
      <c r="G292" s="35">
        <v>-0.16</v>
      </c>
      <c r="H292" s="35">
        <v>-0.5</v>
      </c>
    </row>
    <row r="293" spans="1:8" x14ac:dyDescent="0.25">
      <c r="A293" t="s">
        <v>86</v>
      </c>
      <c r="B293" s="38" t="s">
        <v>47</v>
      </c>
      <c r="C293" s="38">
        <f>VLOOKUP(B293,List!$A$2:$C$13,3,0)</f>
        <v>6</v>
      </c>
      <c r="D293" s="35">
        <v>0.43</v>
      </c>
      <c r="E293" s="35">
        <f t="shared" si="33"/>
        <v>0.43</v>
      </c>
      <c r="F293" s="35" t="e">
        <f t="shared" si="34"/>
        <v>#N/A</v>
      </c>
      <c r="G293" s="35">
        <v>0.5</v>
      </c>
      <c r="H293" s="35">
        <f t="shared" ref="H293:H301" si="38">H292</f>
        <v>-0.5</v>
      </c>
    </row>
    <row r="294" spans="1:8" x14ac:dyDescent="0.25">
      <c r="A294" t="s">
        <v>87</v>
      </c>
      <c r="B294" s="38" t="s">
        <v>47</v>
      </c>
      <c r="C294" s="38">
        <f>VLOOKUP(B294,List!$A$2:$C$13,3,0)</f>
        <v>6</v>
      </c>
      <c r="D294" s="35">
        <v>-0.04</v>
      </c>
      <c r="E294" s="35" t="e">
        <f t="shared" si="33"/>
        <v>#N/A</v>
      </c>
      <c r="F294" s="35">
        <f t="shared" si="34"/>
        <v>-0.04</v>
      </c>
      <c r="G294" s="35">
        <v>-0.39</v>
      </c>
      <c r="H294" s="35">
        <f t="shared" si="38"/>
        <v>-0.5</v>
      </c>
    </row>
    <row r="295" spans="1:8" x14ac:dyDescent="0.25">
      <c r="A295" t="s">
        <v>111</v>
      </c>
      <c r="B295" s="38" t="s">
        <v>47</v>
      </c>
      <c r="C295" s="38">
        <f>VLOOKUP(B295,List!$A$2:$C$13,3,0)</f>
        <v>6</v>
      </c>
      <c r="D295" s="35">
        <v>-0.33</v>
      </c>
      <c r="E295" s="35" t="e">
        <f t="shared" si="33"/>
        <v>#N/A</v>
      </c>
      <c r="F295" s="35">
        <f t="shared" si="34"/>
        <v>-0.33</v>
      </c>
      <c r="G295" s="35">
        <v>-0.49</v>
      </c>
      <c r="H295" s="35">
        <f t="shared" si="38"/>
        <v>-0.5</v>
      </c>
    </row>
    <row r="296" spans="1:8" x14ac:dyDescent="0.25">
      <c r="A296" t="s">
        <v>108</v>
      </c>
      <c r="B296" s="38" t="s">
        <v>47</v>
      </c>
      <c r="C296" s="38">
        <f>VLOOKUP(B296,List!$A$2:$C$13,3,0)</f>
        <v>6</v>
      </c>
      <c r="D296" s="35">
        <v>0.1</v>
      </c>
      <c r="E296" s="35" t="e">
        <f t="shared" si="33"/>
        <v>#N/A</v>
      </c>
      <c r="F296" s="35">
        <f t="shared" si="34"/>
        <v>0.1</v>
      </c>
      <c r="G296" s="35">
        <v>-0.42</v>
      </c>
      <c r="H296" s="35">
        <f t="shared" si="38"/>
        <v>-0.5</v>
      </c>
    </row>
    <row r="297" spans="1:8" x14ac:dyDescent="0.25">
      <c r="A297" t="s">
        <v>109</v>
      </c>
      <c r="B297" s="38" t="s">
        <v>47</v>
      </c>
      <c r="C297" s="38">
        <f>VLOOKUP(B297,List!$A$2:$C$13,3,0)</f>
        <v>6</v>
      </c>
      <c r="D297" s="35">
        <v>0.12</v>
      </c>
      <c r="E297" s="35" t="e">
        <f t="shared" si="33"/>
        <v>#N/A</v>
      </c>
      <c r="F297" s="35">
        <f t="shared" si="34"/>
        <v>0.12</v>
      </c>
      <c r="G297" s="35">
        <v>-0.49</v>
      </c>
      <c r="H297" s="35">
        <f t="shared" si="38"/>
        <v>-0.5</v>
      </c>
    </row>
    <row r="298" spans="1:8" x14ac:dyDescent="0.25">
      <c r="A298" t="s">
        <v>112</v>
      </c>
      <c r="B298" s="38" t="s">
        <v>47</v>
      </c>
      <c r="C298" s="38">
        <f>VLOOKUP(B298,List!$A$2:$C$13,3,0)</f>
        <v>6</v>
      </c>
      <c r="D298" s="35">
        <v>-0.27</v>
      </c>
      <c r="E298" s="35">
        <f t="shared" si="33"/>
        <v>-0.27</v>
      </c>
      <c r="F298" s="35" t="e">
        <f t="shared" si="34"/>
        <v>#N/A</v>
      </c>
      <c r="G298" s="35">
        <v>0.09</v>
      </c>
      <c r="H298" s="35">
        <f t="shared" si="38"/>
        <v>-0.5</v>
      </c>
    </row>
    <row r="299" spans="1:8" x14ac:dyDescent="0.25">
      <c r="A299" t="s">
        <v>106</v>
      </c>
      <c r="B299" s="38" t="s">
        <v>47</v>
      </c>
      <c r="C299" s="38">
        <f>VLOOKUP(B299,List!$A$2:$C$13,3,0)</f>
        <v>6</v>
      </c>
      <c r="D299" s="35">
        <v>-0.33</v>
      </c>
      <c r="E299" s="35">
        <f t="shared" si="33"/>
        <v>-0.33</v>
      </c>
      <c r="F299" s="35" t="e">
        <f t="shared" si="34"/>
        <v>#N/A</v>
      </c>
      <c r="G299" s="35">
        <v>0.13</v>
      </c>
      <c r="H299" s="36">
        <f t="shared" si="38"/>
        <v>-0.5</v>
      </c>
    </row>
    <row r="300" spans="1:8" x14ac:dyDescent="0.25">
      <c r="A300" t="s">
        <v>110</v>
      </c>
      <c r="B300" s="38" t="s">
        <v>47</v>
      </c>
      <c r="C300" s="38">
        <f>VLOOKUP(B300,List!$A$2:$C$13,3,0)</f>
        <v>6</v>
      </c>
      <c r="D300" s="35">
        <v>-0.09</v>
      </c>
      <c r="E300" s="35">
        <f t="shared" si="33"/>
        <v>-0.09</v>
      </c>
      <c r="F300" s="35" t="e">
        <f t="shared" si="34"/>
        <v>#N/A</v>
      </c>
      <c r="G300" s="35">
        <v>0.18</v>
      </c>
      <c r="H300" s="35">
        <f t="shared" si="38"/>
        <v>-0.5</v>
      </c>
    </row>
    <row r="301" spans="1:8" x14ac:dyDescent="0.25">
      <c r="A301" t="s">
        <v>107</v>
      </c>
      <c r="B301" s="38" t="s">
        <v>47</v>
      </c>
      <c r="C301" s="38">
        <f>VLOOKUP(B301,List!$A$2:$C$13,3,0)</f>
        <v>6</v>
      </c>
      <c r="D301" s="35">
        <v>0.04</v>
      </c>
      <c r="E301" s="35">
        <f t="shared" si="33"/>
        <v>0.04</v>
      </c>
      <c r="F301" s="35" t="e">
        <f t="shared" si="34"/>
        <v>#N/A</v>
      </c>
      <c r="G301" s="35">
        <v>0.09</v>
      </c>
      <c r="H301" s="35">
        <f t="shared" si="38"/>
        <v>-0.5</v>
      </c>
    </row>
    <row r="302" spans="1:8" x14ac:dyDescent="0.25">
      <c r="A302" t="s">
        <v>105</v>
      </c>
      <c r="B302" s="38" t="s">
        <v>48</v>
      </c>
      <c r="C302" s="38">
        <f>VLOOKUP(B302,List!$A$2:$C$13,3,0)</f>
        <v>7</v>
      </c>
      <c r="D302" s="35">
        <v>-0.24</v>
      </c>
      <c r="E302" s="35">
        <f t="shared" si="33"/>
        <v>-0.24</v>
      </c>
      <c r="F302" s="35" t="e">
        <f t="shared" si="34"/>
        <v>#N/A</v>
      </c>
      <c r="G302" s="35">
        <v>0.34</v>
      </c>
      <c r="H302" s="35">
        <v>-0.5</v>
      </c>
    </row>
    <row r="303" spans="1:8" x14ac:dyDescent="0.25">
      <c r="A303" t="s">
        <v>86</v>
      </c>
      <c r="B303" s="38" t="s">
        <v>48</v>
      </c>
      <c r="C303" s="38">
        <f>VLOOKUP(B303,List!$A$2:$C$13,3,0)</f>
        <v>7</v>
      </c>
      <c r="D303" s="35">
        <v>0.4</v>
      </c>
      <c r="E303" s="35">
        <f t="shared" si="33"/>
        <v>0.4</v>
      </c>
      <c r="F303" s="35" t="e">
        <f t="shared" si="34"/>
        <v>#N/A</v>
      </c>
      <c r="G303" s="35">
        <v>0.49</v>
      </c>
      <c r="H303" s="35">
        <f t="shared" ref="H303:H311" si="39">H302</f>
        <v>-0.5</v>
      </c>
    </row>
    <row r="304" spans="1:8" x14ac:dyDescent="0.25">
      <c r="A304" t="s">
        <v>87</v>
      </c>
      <c r="B304" s="38" t="s">
        <v>48</v>
      </c>
      <c r="C304" s="38">
        <f>VLOOKUP(B304,List!$A$2:$C$13,3,0)</f>
        <v>7</v>
      </c>
      <c r="D304" s="35">
        <v>0.08</v>
      </c>
      <c r="E304" s="35">
        <f t="shared" si="33"/>
        <v>0.08</v>
      </c>
      <c r="F304" s="35" t="e">
        <f t="shared" si="34"/>
        <v>#N/A</v>
      </c>
      <c r="G304" s="35">
        <v>0.25</v>
      </c>
      <c r="H304" s="35">
        <f t="shared" si="39"/>
        <v>-0.5</v>
      </c>
    </row>
    <row r="305" spans="1:8" x14ac:dyDescent="0.25">
      <c r="A305" t="s">
        <v>111</v>
      </c>
      <c r="B305" s="38" t="s">
        <v>48</v>
      </c>
      <c r="C305" s="38">
        <f>VLOOKUP(B305,List!$A$2:$C$13,3,0)</f>
        <v>7</v>
      </c>
      <c r="D305" s="35">
        <v>-0.23</v>
      </c>
      <c r="E305" s="35" t="e">
        <f t="shared" si="33"/>
        <v>#N/A</v>
      </c>
      <c r="F305" s="35">
        <f t="shared" si="34"/>
        <v>-0.23</v>
      </c>
      <c r="G305" s="35">
        <v>-0.3</v>
      </c>
      <c r="H305" s="35">
        <f t="shared" si="39"/>
        <v>-0.5</v>
      </c>
    </row>
    <row r="306" spans="1:8" x14ac:dyDescent="0.25">
      <c r="A306" t="s">
        <v>108</v>
      </c>
      <c r="B306" s="38" t="s">
        <v>48</v>
      </c>
      <c r="C306" s="38">
        <f>VLOOKUP(B306,List!$A$2:$C$13,3,0)</f>
        <v>7</v>
      </c>
      <c r="D306" s="35">
        <v>-0.03</v>
      </c>
      <c r="E306" s="35">
        <f t="shared" si="33"/>
        <v>-0.03</v>
      </c>
      <c r="F306" s="35" t="e">
        <f t="shared" si="34"/>
        <v>#N/A</v>
      </c>
      <c r="G306" s="35">
        <v>0.22</v>
      </c>
      <c r="H306" s="35">
        <f t="shared" si="39"/>
        <v>-0.5</v>
      </c>
    </row>
    <row r="307" spans="1:8" x14ac:dyDescent="0.25">
      <c r="A307" t="s">
        <v>109</v>
      </c>
      <c r="B307" s="38" t="s">
        <v>48</v>
      </c>
      <c r="C307" s="38">
        <f>VLOOKUP(B307,List!$A$2:$C$13,3,0)</f>
        <v>7</v>
      </c>
      <c r="D307" s="35">
        <v>-0.14000000000000001</v>
      </c>
      <c r="E307" s="35">
        <f t="shared" si="33"/>
        <v>-0.14000000000000001</v>
      </c>
      <c r="F307" s="35" t="e">
        <f t="shared" si="34"/>
        <v>#N/A</v>
      </c>
      <c r="G307" s="35">
        <v>0.44</v>
      </c>
      <c r="H307" s="35">
        <f t="shared" si="39"/>
        <v>-0.5</v>
      </c>
    </row>
    <row r="308" spans="1:8" x14ac:dyDescent="0.25">
      <c r="A308" t="s">
        <v>112</v>
      </c>
      <c r="B308" s="38" t="s">
        <v>48</v>
      </c>
      <c r="C308" s="38">
        <f>VLOOKUP(B308,List!$A$2:$C$13,3,0)</f>
        <v>7</v>
      </c>
      <c r="D308" s="35">
        <v>-0.48</v>
      </c>
      <c r="E308" s="35">
        <f t="shared" si="33"/>
        <v>-0.48</v>
      </c>
      <c r="F308" s="35" t="e">
        <f t="shared" si="34"/>
        <v>#N/A</v>
      </c>
      <c r="G308" s="35">
        <v>-0.01</v>
      </c>
      <c r="H308" s="35">
        <f t="shared" si="39"/>
        <v>-0.5</v>
      </c>
    </row>
    <row r="309" spans="1:8" x14ac:dyDescent="0.25">
      <c r="A309" t="s">
        <v>106</v>
      </c>
      <c r="B309" s="38" t="s">
        <v>48</v>
      </c>
      <c r="C309" s="38">
        <f>VLOOKUP(B309,List!$A$2:$C$13,3,0)</f>
        <v>7</v>
      </c>
      <c r="D309" s="35">
        <v>0.14000000000000001</v>
      </c>
      <c r="E309" s="35" t="e">
        <f t="shared" si="33"/>
        <v>#N/A</v>
      </c>
      <c r="F309" s="35">
        <f t="shared" si="34"/>
        <v>0.14000000000000001</v>
      </c>
      <c r="G309" s="35">
        <v>0.06</v>
      </c>
      <c r="H309" s="36">
        <f t="shared" si="39"/>
        <v>-0.5</v>
      </c>
    </row>
    <row r="310" spans="1:8" x14ac:dyDescent="0.25">
      <c r="A310" t="s">
        <v>110</v>
      </c>
      <c r="B310" s="38" t="s">
        <v>48</v>
      </c>
      <c r="C310" s="38">
        <f>VLOOKUP(B310,List!$A$2:$C$13,3,0)</f>
        <v>7</v>
      </c>
      <c r="D310" s="35">
        <v>0.11</v>
      </c>
      <c r="E310" s="35" t="e">
        <f t="shared" si="33"/>
        <v>#N/A</v>
      </c>
      <c r="F310" s="35">
        <f t="shared" si="34"/>
        <v>0.11</v>
      </c>
      <c r="G310" s="35">
        <v>-0.01</v>
      </c>
      <c r="H310" s="35">
        <f t="shared" si="39"/>
        <v>-0.5</v>
      </c>
    </row>
    <row r="311" spans="1:8" x14ac:dyDescent="0.25">
      <c r="A311" t="s">
        <v>107</v>
      </c>
      <c r="B311" s="38" t="s">
        <v>48</v>
      </c>
      <c r="C311" s="38">
        <f>VLOOKUP(B311,List!$A$2:$C$13,3,0)</f>
        <v>7</v>
      </c>
      <c r="D311" s="35">
        <v>0.5</v>
      </c>
      <c r="E311" s="35" t="e">
        <f t="shared" si="33"/>
        <v>#N/A</v>
      </c>
      <c r="F311" s="35">
        <f t="shared" si="34"/>
        <v>0.5</v>
      </c>
      <c r="G311" s="35">
        <v>-0.08</v>
      </c>
      <c r="H311" s="35">
        <f t="shared" si="39"/>
        <v>-0.5</v>
      </c>
    </row>
    <row r="312" spans="1:8" x14ac:dyDescent="0.25">
      <c r="A312" t="s">
        <v>105</v>
      </c>
      <c r="B312" s="38" t="s">
        <v>49</v>
      </c>
      <c r="C312" s="38">
        <f>VLOOKUP(B312,List!$A$2:$C$13,3,0)</f>
        <v>8</v>
      </c>
      <c r="D312" s="35">
        <v>0.09</v>
      </c>
      <c r="E312" s="35" t="e">
        <f t="shared" si="33"/>
        <v>#N/A</v>
      </c>
      <c r="F312" s="35">
        <f t="shared" si="34"/>
        <v>0.09</v>
      </c>
      <c r="G312" s="35">
        <v>-0.5</v>
      </c>
      <c r="H312" s="35">
        <v>-0.5</v>
      </c>
    </row>
    <row r="313" spans="1:8" x14ac:dyDescent="0.25">
      <c r="A313" t="s">
        <v>86</v>
      </c>
      <c r="B313" s="38" t="s">
        <v>49</v>
      </c>
      <c r="C313" s="38">
        <f>VLOOKUP(B313,List!$A$2:$C$13,3,0)</f>
        <v>8</v>
      </c>
      <c r="D313" s="35">
        <v>-0.4</v>
      </c>
      <c r="E313" s="35">
        <f t="shared" si="33"/>
        <v>-0.4</v>
      </c>
      <c r="F313" s="35" t="e">
        <f t="shared" si="34"/>
        <v>#N/A</v>
      </c>
      <c r="G313" s="35">
        <v>0.48</v>
      </c>
      <c r="H313" s="35">
        <f t="shared" ref="H313:H321" si="40">H312</f>
        <v>-0.5</v>
      </c>
    </row>
    <row r="314" spans="1:8" x14ac:dyDescent="0.25">
      <c r="A314" t="s">
        <v>87</v>
      </c>
      <c r="B314" s="38" t="s">
        <v>49</v>
      </c>
      <c r="C314" s="38">
        <f>VLOOKUP(B314,List!$A$2:$C$13,3,0)</f>
        <v>8</v>
      </c>
      <c r="D314" s="35">
        <v>0.03</v>
      </c>
      <c r="E314" s="35" t="e">
        <f t="shared" si="33"/>
        <v>#N/A</v>
      </c>
      <c r="F314" s="35">
        <f t="shared" si="34"/>
        <v>0.03</v>
      </c>
      <c r="G314" s="35">
        <v>-0.39</v>
      </c>
      <c r="H314" s="35">
        <f t="shared" si="40"/>
        <v>-0.5</v>
      </c>
    </row>
    <row r="315" spans="1:8" x14ac:dyDescent="0.25">
      <c r="A315" t="s">
        <v>111</v>
      </c>
      <c r="B315" s="38" t="s">
        <v>49</v>
      </c>
      <c r="C315" s="38">
        <f>VLOOKUP(B315,List!$A$2:$C$13,3,0)</f>
        <v>8</v>
      </c>
      <c r="D315" s="35">
        <v>0.16</v>
      </c>
      <c r="E315" s="35">
        <f t="shared" si="33"/>
        <v>0.16</v>
      </c>
      <c r="F315" s="35" t="e">
        <f t="shared" si="34"/>
        <v>#N/A</v>
      </c>
      <c r="G315" s="35">
        <v>0.32</v>
      </c>
      <c r="H315" s="35">
        <f t="shared" si="40"/>
        <v>-0.5</v>
      </c>
    </row>
    <row r="316" spans="1:8" x14ac:dyDescent="0.25">
      <c r="A316" t="s">
        <v>108</v>
      </c>
      <c r="B316" s="38" t="s">
        <v>49</v>
      </c>
      <c r="C316" s="38">
        <f>VLOOKUP(B316,List!$A$2:$C$13,3,0)</f>
        <v>8</v>
      </c>
      <c r="D316" s="35">
        <v>-0.27</v>
      </c>
      <c r="E316" s="35">
        <f t="shared" si="33"/>
        <v>-0.27</v>
      </c>
      <c r="F316" s="35" t="e">
        <f t="shared" si="34"/>
        <v>#N/A</v>
      </c>
      <c r="G316" s="35">
        <v>0.3</v>
      </c>
      <c r="H316" s="35">
        <f t="shared" si="40"/>
        <v>-0.5</v>
      </c>
    </row>
    <row r="317" spans="1:8" x14ac:dyDescent="0.25">
      <c r="A317" t="s">
        <v>109</v>
      </c>
      <c r="B317" s="38" t="s">
        <v>49</v>
      </c>
      <c r="C317" s="38">
        <f>VLOOKUP(B317,List!$A$2:$C$13,3,0)</f>
        <v>8</v>
      </c>
      <c r="D317" s="35">
        <v>0.09</v>
      </c>
      <c r="E317" s="35">
        <f t="shared" si="33"/>
        <v>0.09</v>
      </c>
      <c r="F317" s="35" t="e">
        <f t="shared" si="34"/>
        <v>#N/A</v>
      </c>
      <c r="G317" s="35">
        <v>0.3</v>
      </c>
      <c r="H317" s="35">
        <f t="shared" si="40"/>
        <v>-0.5</v>
      </c>
    </row>
    <row r="318" spans="1:8" x14ac:dyDescent="0.25">
      <c r="A318" t="s">
        <v>112</v>
      </c>
      <c r="B318" s="38" t="s">
        <v>49</v>
      </c>
      <c r="C318" s="38">
        <f>VLOOKUP(B318,List!$A$2:$C$13,3,0)</f>
        <v>8</v>
      </c>
      <c r="D318" s="35">
        <v>0.03</v>
      </c>
      <c r="E318" s="35" t="e">
        <f t="shared" si="33"/>
        <v>#N/A</v>
      </c>
      <c r="F318" s="35">
        <f t="shared" si="34"/>
        <v>0.03</v>
      </c>
      <c r="G318" s="35">
        <v>-0.28000000000000003</v>
      </c>
      <c r="H318" s="35">
        <f t="shared" si="40"/>
        <v>-0.5</v>
      </c>
    </row>
    <row r="319" spans="1:8" x14ac:dyDescent="0.25">
      <c r="A319" t="s">
        <v>106</v>
      </c>
      <c r="B319" s="38" t="s">
        <v>49</v>
      </c>
      <c r="C319" s="38">
        <f>VLOOKUP(B319,List!$A$2:$C$13,3,0)</f>
        <v>8</v>
      </c>
      <c r="D319" s="35">
        <v>-0.32</v>
      </c>
      <c r="E319" s="35">
        <f t="shared" si="33"/>
        <v>-0.32</v>
      </c>
      <c r="F319" s="35" t="e">
        <f t="shared" si="34"/>
        <v>#N/A</v>
      </c>
      <c r="G319" s="35">
        <v>-0.06</v>
      </c>
      <c r="H319" s="36">
        <f t="shared" si="40"/>
        <v>-0.5</v>
      </c>
    </row>
    <row r="320" spans="1:8" x14ac:dyDescent="0.25">
      <c r="A320" t="s">
        <v>110</v>
      </c>
      <c r="B320" s="38" t="s">
        <v>49</v>
      </c>
      <c r="C320" s="38">
        <f>VLOOKUP(B320,List!$A$2:$C$13,3,0)</f>
        <v>8</v>
      </c>
      <c r="D320" s="35">
        <v>-0.38</v>
      </c>
      <c r="E320" s="35">
        <f t="shared" si="33"/>
        <v>-0.38</v>
      </c>
      <c r="F320" s="35" t="e">
        <f t="shared" si="34"/>
        <v>#N/A</v>
      </c>
      <c r="G320" s="35">
        <v>-7.0000000000000007E-2</v>
      </c>
      <c r="H320" s="35">
        <f t="shared" si="40"/>
        <v>-0.5</v>
      </c>
    </row>
    <row r="321" spans="1:8" x14ac:dyDescent="0.25">
      <c r="A321" t="s">
        <v>107</v>
      </c>
      <c r="B321" s="38" t="s">
        <v>49</v>
      </c>
      <c r="C321" s="38">
        <f>VLOOKUP(B321,List!$A$2:$C$13,3,0)</f>
        <v>8</v>
      </c>
      <c r="D321" s="35">
        <v>-0.25</v>
      </c>
      <c r="E321" s="35">
        <f t="shared" si="33"/>
        <v>-0.25</v>
      </c>
      <c r="F321" s="35" t="e">
        <f t="shared" si="34"/>
        <v>#N/A</v>
      </c>
      <c r="G321" s="35">
        <v>0.34</v>
      </c>
      <c r="H321" s="35">
        <f t="shared" si="40"/>
        <v>-0.5</v>
      </c>
    </row>
    <row r="322" spans="1:8" x14ac:dyDescent="0.25">
      <c r="A322" t="s">
        <v>105</v>
      </c>
      <c r="B322" s="38" t="s">
        <v>50</v>
      </c>
      <c r="C322" s="38">
        <f>VLOOKUP(B322,List!$A$2:$C$13,3,0)</f>
        <v>9</v>
      </c>
      <c r="D322" s="35">
        <v>0.44</v>
      </c>
      <c r="E322" s="35" t="e">
        <f t="shared" si="33"/>
        <v>#N/A</v>
      </c>
      <c r="F322" s="35">
        <f t="shared" si="34"/>
        <v>0.44</v>
      </c>
      <c r="G322" s="35">
        <v>0.11</v>
      </c>
      <c r="H322" s="35">
        <v>-0.5</v>
      </c>
    </row>
    <row r="323" spans="1:8" x14ac:dyDescent="0.25">
      <c r="A323" t="s">
        <v>86</v>
      </c>
      <c r="B323" s="38" t="s">
        <v>50</v>
      </c>
      <c r="C323" s="38">
        <f>VLOOKUP(B323,List!$A$2:$C$13,3,0)</f>
        <v>9</v>
      </c>
      <c r="D323" s="35">
        <v>-0.48</v>
      </c>
      <c r="E323" s="35">
        <f t="shared" si="33"/>
        <v>-0.48</v>
      </c>
      <c r="F323" s="35" t="e">
        <f t="shared" si="34"/>
        <v>#N/A</v>
      </c>
      <c r="G323" s="35">
        <v>0.34</v>
      </c>
      <c r="H323" s="35">
        <f t="shared" ref="H323:H331" si="41">H322</f>
        <v>-0.5</v>
      </c>
    </row>
    <row r="324" spans="1:8" x14ac:dyDescent="0.25">
      <c r="A324" t="s">
        <v>87</v>
      </c>
      <c r="B324" s="38" t="s">
        <v>50</v>
      </c>
      <c r="C324" s="38">
        <f>VLOOKUP(B324,List!$A$2:$C$13,3,0)</f>
        <v>9</v>
      </c>
      <c r="D324" s="35">
        <v>0.48</v>
      </c>
      <c r="E324" s="35" t="e">
        <f t="shared" si="33"/>
        <v>#N/A</v>
      </c>
      <c r="F324" s="35">
        <f t="shared" si="34"/>
        <v>0.48</v>
      </c>
      <c r="G324" s="35">
        <v>0.35</v>
      </c>
      <c r="H324" s="35">
        <f t="shared" si="41"/>
        <v>-0.5</v>
      </c>
    </row>
    <row r="325" spans="1:8" x14ac:dyDescent="0.25">
      <c r="A325" t="s">
        <v>111</v>
      </c>
      <c r="B325" s="38" t="s">
        <v>50</v>
      </c>
      <c r="C325" s="38">
        <f>VLOOKUP(B325,List!$A$2:$C$13,3,0)</f>
        <v>9</v>
      </c>
      <c r="D325" s="35">
        <v>-0.49</v>
      </c>
      <c r="E325" s="35">
        <f t="shared" ref="E325:E388" si="42">IF(D325&lt;G325,D325,NA())</f>
        <v>-0.49</v>
      </c>
      <c r="F325" s="35" t="e">
        <f t="shared" ref="F325:F388" si="43">IF(D325&gt;G325,D325,NA())</f>
        <v>#N/A</v>
      </c>
      <c r="G325" s="35">
        <v>0.25</v>
      </c>
      <c r="H325" s="35">
        <f t="shared" si="41"/>
        <v>-0.5</v>
      </c>
    </row>
    <row r="326" spans="1:8" x14ac:dyDescent="0.25">
      <c r="A326" t="s">
        <v>108</v>
      </c>
      <c r="B326" s="38" t="s">
        <v>50</v>
      </c>
      <c r="C326" s="38">
        <f>VLOOKUP(B326,List!$A$2:$C$13,3,0)</f>
        <v>9</v>
      </c>
      <c r="D326" s="35">
        <v>0.1</v>
      </c>
      <c r="E326" s="35" t="e">
        <f t="shared" si="42"/>
        <v>#N/A</v>
      </c>
      <c r="F326" s="35">
        <f t="shared" si="43"/>
        <v>0.1</v>
      </c>
      <c r="G326" s="35">
        <v>-0.49</v>
      </c>
      <c r="H326" s="35">
        <f t="shared" si="41"/>
        <v>-0.5</v>
      </c>
    </row>
    <row r="327" spans="1:8" x14ac:dyDescent="0.25">
      <c r="A327" t="s">
        <v>109</v>
      </c>
      <c r="B327" s="38" t="s">
        <v>50</v>
      </c>
      <c r="C327" s="38">
        <f>VLOOKUP(B327,List!$A$2:$C$13,3,0)</f>
        <v>9</v>
      </c>
      <c r="D327" s="35">
        <v>-0.47</v>
      </c>
      <c r="E327" s="35">
        <f t="shared" si="42"/>
        <v>-0.47</v>
      </c>
      <c r="F327" s="35" t="e">
        <f t="shared" si="43"/>
        <v>#N/A</v>
      </c>
      <c r="G327" s="35">
        <v>0.04</v>
      </c>
      <c r="H327" s="35">
        <f t="shared" si="41"/>
        <v>-0.5</v>
      </c>
    </row>
    <row r="328" spans="1:8" x14ac:dyDescent="0.25">
      <c r="A328" t="s">
        <v>112</v>
      </c>
      <c r="B328" s="38" t="s">
        <v>50</v>
      </c>
      <c r="C328" s="38">
        <f>VLOOKUP(B328,List!$A$2:$C$13,3,0)</f>
        <v>9</v>
      </c>
      <c r="D328" s="35">
        <v>0.11</v>
      </c>
      <c r="E328" s="35" t="e">
        <f t="shared" si="42"/>
        <v>#N/A</v>
      </c>
      <c r="F328" s="35">
        <f t="shared" si="43"/>
        <v>0.11</v>
      </c>
      <c r="G328" s="35">
        <v>-0.15</v>
      </c>
      <c r="H328" s="35">
        <f t="shared" si="41"/>
        <v>-0.5</v>
      </c>
    </row>
    <row r="329" spans="1:8" x14ac:dyDescent="0.25">
      <c r="A329" t="s">
        <v>106</v>
      </c>
      <c r="B329" s="38" t="s">
        <v>50</v>
      </c>
      <c r="C329" s="38">
        <f>VLOOKUP(B329,List!$A$2:$C$13,3,0)</f>
        <v>9</v>
      </c>
      <c r="D329" s="35">
        <v>-0.17</v>
      </c>
      <c r="E329" s="35">
        <f t="shared" si="42"/>
        <v>-0.17</v>
      </c>
      <c r="F329" s="35" t="e">
        <f t="shared" si="43"/>
        <v>#N/A</v>
      </c>
      <c r="G329" s="35">
        <v>0.27</v>
      </c>
      <c r="H329" s="36">
        <f t="shared" si="41"/>
        <v>-0.5</v>
      </c>
    </row>
    <row r="330" spans="1:8" x14ac:dyDescent="0.25">
      <c r="A330" t="s">
        <v>110</v>
      </c>
      <c r="B330" s="38" t="s">
        <v>50</v>
      </c>
      <c r="C330" s="38">
        <f>VLOOKUP(B330,List!$A$2:$C$13,3,0)</f>
        <v>9</v>
      </c>
      <c r="D330" s="35">
        <v>-0.05</v>
      </c>
      <c r="E330" s="35" t="e">
        <f t="shared" si="42"/>
        <v>#N/A</v>
      </c>
      <c r="F330" s="35">
        <f t="shared" si="43"/>
        <v>-0.05</v>
      </c>
      <c r="G330" s="35">
        <v>-0.43</v>
      </c>
      <c r="H330" s="35">
        <f t="shared" si="41"/>
        <v>-0.5</v>
      </c>
    </row>
    <row r="331" spans="1:8" x14ac:dyDescent="0.25">
      <c r="A331" t="s">
        <v>107</v>
      </c>
      <c r="B331" s="38" t="s">
        <v>50</v>
      </c>
      <c r="C331" s="38">
        <f>VLOOKUP(B331,List!$A$2:$C$13,3,0)</f>
        <v>9</v>
      </c>
      <c r="D331" s="35">
        <v>0.28000000000000003</v>
      </c>
      <c r="E331" s="35" t="e">
        <f t="shared" si="42"/>
        <v>#N/A</v>
      </c>
      <c r="F331" s="35">
        <f t="shared" si="43"/>
        <v>0.28000000000000003</v>
      </c>
      <c r="G331" s="35">
        <v>0.21</v>
      </c>
      <c r="H331" s="35">
        <f t="shared" si="41"/>
        <v>-0.5</v>
      </c>
    </row>
    <row r="332" spans="1:8" x14ac:dyDescent="0.25">
      <c r="A332" t="s">
        <v>105</v>
      </c>
      <c r="B332" s="38" t="s">
        <v>51</v>
      </c>
      <c r="C332" s="38">
        <f>VLOOKUP(B332,List!$A$2:$C$13,3,0)</f>
        <v>10</v>
      </c>
      <c r="D332" s="35">
        <v>-0.27</v>
      </c>
      <c r="E332" s="35">
        <f t="shared" si="42"/>
        <v>-0.27</v>
      </c>
      <c r="F332" s="35" t="e">
        <f t="shared" si="43"/>
        <v>#N/A</v>
      </c>
      <c r="G332" s="35">
        <v>0.14000000000000001</v>
      </c>
      <c r="H332" s="35">
        <v>-0.5</v>
      </c>
    </row>
    <row r="333" spans="1:8" x14ac:dyDescent="0.25">
      <c r="A333" t="s">
        <v>86</v>
      </c>
      <c r="B333" s="38" t="s">
        <v>51</v>
      </c>
      <c r="C333" s="38">
        <f>VLOOKUP(B333,List!$A$2:$C$13,3,0)</f>
        <v>10</v>
      </c>
      <c r="D333" s="35">
        <v>0.17</v>
      </c>
      <c r="E333" s="35" t="e">
        <f t="shared" si="42"/>
        <v>#N/A</v>
      </c>
      <c r="F333" s="35">
        <f t="shared" si="43"/>
        <v>0.17</v>
      </c>
      <c r="G333" s="35">
        <v>-0.23</v>
      </c>
      <c r="H333" s="35">
        <f t="shared" ref="H333:H341" si="44">H332</f>
        <v>-0.5</v>
      </c>
    </row>
    <row r="334" spans="1:8" x14ac:dyDescent="0.25">
      <c r="A334" t="s">
        <v>87</v>
      </c>
      <c r="B334" s="38" t="s">
        <v>51</v>
      </c>
      <c r="C334" s="38">
        <f>VLOOKUP(B334,List!$A$2:$C$13,3,0)</f>
        <v>10</v>
      </c>
      <c r="D334" s="35">
        <v>-0.11</v>
      </c>
      <c r="E334" s="35">
        <f t="shared" si="42"/>
        <v>-0.11</v>
      </c>
      <c r="F334" s="35" t="e">
        <f t="shared" si="43"/>
        <v>#N/A</v>
      </c>
      <c r="G334" s="35">
        <v>0.4</v>
      </c>
      <c r="H334" s="35">
        <f t="shared" si="44"/>
        <v>-0.5</v>
      </c>
    </row>
    <row r="335" spans="1:8" x14ac:dyDescent="0.25">
      <c r="A335" t="s">
        <v>111</v>
      </c>
      <c r="B335" s="38" t="s">
        <v>51</v>
      </c>
      <c r="C335" s="38">
        <f>VLOOKUP(B335,List!$A$2:$C$13,3,0)</f>
        <v>10</v>
      </c>
      <c r="D335" s="35">
        <v>-0.46</v>
      </c>
      <c r="E335" s="35">
        <f t="shared" si="42"/>
        <v>-0.46</v>
      </c>
      <c r="F335" s="35" t="e">
        <f t="shared" si="43"/>
        <v>#N/A</v>
      </c>
      <c r="G335" s="35">
        <v>0.37</v>
      </c>
      <c r="H335" s="35">
        <f t="shared" si="44"/>
        <v>-0.5</v>
      </c>
    </row>
    <row r="336" spans="1:8" x14ac:dyDescent="0.25">
      <c r="A336" t="s">
        <v>108</v>
      </c>
      <c r="B336" s="38" t="s">
        <v>51</v>
      </c>
      <c r="C336" s="38">
        <f>VLOOKUP(B336,List!$A$2:$C$13,3,0)</f>
        <v>10</v>
      </c>
      <c r="D336" s="35">
        <v>0.09</v>
      </c>
      <c r="E336" s="35">
        <f t="shared" si="42"/>
        <v>0.09</v>
      </c>
      <c r="F336" s="35" t="e">
        <f t="shared" si="43"/>
        <v>#N/A</v>
      </c>
      <c r="G336" s="35">
        <v>0.49</v>
      </c>
      <c r="H336" s="35">
        <f t="shared" si="44"/>
        <v>-0.5</v>
      </c>
    </row>
    <row r="337" spans="1:8" x14ac:dyDescent="0.25">
      <c r="A337" t="s">
        <v>109</v>
      </c>
      <c r="B337" s="38" t="s">
        <v>51</v>
      </c>
      <c r="C337" s="38">
        <f>VLOOKUP(B337,List!$A$2:$C$13,3,0)</f>
        <v>10</v>
      </c>
      <c r="D337" s="35">
        <v>0.47</v>
      </c>
      <c r="E337" s="35" t="e">
        <f t="shared" si="42"/>
        <v>#N/A</v>
      </c>
      <c r="F337" s="35">
        <f t="shared" si="43"/>
        <v>0.47</v>
      </c>
      <c r="G337" s="35">
        <v>-0.19</v>
      </c>
      <c r="H337" s="35">
        <f t="shared" si="44"/>
        <v>-0.5</v>
      </c>
    </row>
    <row r="338" spans="1:8" x14ac:dyDescent="0.25">
      <c r="A338" t="s">
        <v>112</v>
      </c>
      <c r="B338" s="38" t="s">
        <v>51</v>
      </c>
      <c r="C338" s="38">
        <f>VLOOKUP(B338,List!$A$2:$C$13,3,0)</f>
        <v>10</v>
      </c>
      <c r="D338" s="35">
        <v>-0.45</v>
      </c>
      <c r="E338" s="35">
        <f t="shared" si="42"/>
        <v>-0.45</v>
      </c>
      <c r="F338" s="35" t="e">
        <f t="shared" si="43"/>
        <v>#N/A</v>
      </c>
      <c r="G338" s="35">
        <v>0.19</v>
      </c>
      <c r="H338" s="35">
        <f t="shared" si="44"/>
        <v>-0.5</v>
      </c>
    </row>
    <row r="339" spans="1:8" x14ac:dyDescent="0.25">
      <c r="A339" t="s">
        <v>106</v>
      </c>
      <c r="B339" s="38" t="s">
        <v>51</v>
      </c>
      <c r="C339" s="38">
        <f>VLOOKUP(B339,List!$A$2:$C$13,3,0)</f>
        <v>10</v>
      </c>
      <c r="D339" s="35">
        <v>0.08</v>
      </c>
      <c r="E339" s="35">
        <f t="shared" si="42"/>
        <v>0.08</v>
      </c>
      <c r="F339" s="35" t="e">
        <f t="shared" si="43"/>
        <v>#N/A</v>
      </c>
      <c r="G339" s="35">
        <v>0.36</v>
      </c>
      <c r="H339" s="36">
        <f t="shared" si="44"/>
        <v>-0.5</v>
      </c>
    </row>
    <row r="340" spans="1:8" x14ac:dyDescent="0.25">
      <c r="A340" t="s">
        <v>110</v>
      </c>
      <c r="B340" s="38" t="s">
        <v>51</v>
      </c>
      <c r="C340" s="38">
        <f>VLOOKUP(B340,List!$A$2:$C$13,3,0)</f>
        <v>10</v>
      </c>
      <c r="D340" s="35">
        <v>0.24</v>
      </c>
      <c r="E340" s="35" t="e">
        <f t="shared" si="42"/>
        <v>#N/A</v>
      </c>
      <c r="F340" s="35">
        <f t="shared" si="43"/>
        <v>0.24</v>
      </c>
      <c r="G340" s="35">
        <v>-0.33</v>
      </c>
      <c r="H340" s="35">
        <f t="shared" si="44"/>
        <v>-0.5</v>
      </c>
    </row>
    <row r="341" spans="1:8" x14ac:dyDescent="0.25">
      <c r="A341" t="s">
        <v>107</v>
      </c>
      <c r="B341" s="38" t="s">
        <v>51</v>
      </c>
      <c r="C341" s="38">
        <f>VLOOKUP(B341,List!$A$2:$C$13,3,0)</f>
        <v>10</v>
      </c>
      <c r="D341" s="35">
        <v>7.0000000000000007E-2</v>
      </c>
      <c r="E341" s="35">
        <f t="shared" si="42"/>
        <v>7.0000000000000007E-2</v>
      </c>
      <c r="F341" s="35" t="e">
        <f t="shared" si="43"/>
        <v>#N/A</v>
      </c>
      <c r="G341" s="35">
        <v>0.25</v>
      </c>
      <c r="H341" s="35">
        <f t="shared" si="44"/>
        <v>-0.5</v>
      </c>
    </row>
    <row r="342" spans="1:8" x14ac:dyDescent="0.25">
      <c r="A342" t="s">
        <v>105</v>
      </c>
      <c r="B342" s="38" t="s">
        <v>6</v>
      </c>
      <c r="C342" s="38">
        <f>VLOOKUP(B342,List!$A$2:$C$13,3,0)</f>
        <v>11</v>
      </c>
      <c r="D342" s="35">
        <v>0.44</v>
      </c>
      <c r="E342" s="35" t="e">
        <f t="shared" si="42"/>
        <v>#N/A</v>
      </c>
      <c r="F342" s="35">
        <f t="shared" si="43"/>
        <v>0.44</v>
      </c>
      <c r="G342" s="35">
        <v>-0.15</v>
      </c>
      <c r="H342" s="35">
        <v>-0.5</v>
      </c>
    </row>
    <row r="343" spans="1:8" x14ac:dyDescent="0.25">
      <c r="A343" t="s">
        <v>86</v>
      </c>
      <c r="B343" s="38" t="s">
        <v>6</v>
      </c>
      <c r="C343" s="38">
        <f>VLOOKUP(B343,List!$A$2:$C$13,3,0)</f>
        <v>11</v>
      </c>
      <c r="D343" s="35">
        <v>-0.32</v>
      </c>
      <c r="E343" s="35">
        <f t="shared" si="42"/>
        <v>-0.32</v>
      </c>
      <c r="F343" s="35" t="e">
        <f t="shared" si="43"/>
        <v>#N/A</v>
      </c>
      <c r="G343" s="35">
        <v>7.0000000000000007E-2</v>
      </c>
      <c r="H343" s="35">
        <f t="shared" ref="H343:H351" si="45">H342</f>
        <v>-0.5</v>
      </c>
    </row>
    <row r="344" spans="1:8" x14ac:dyDescent="0.25">
      <c r="A344" t="s">
        <v>87</v>
      </c>
      <c r="B344" s="38" t="s">
        <v>6</v>
      </c>
      <c r="C344" s="38">
        <f>VLOOKUP(B344,List!$A$2:$C$13,3,0)</f>
        <v>11</v>
      </c>
      <c r="D344" s="35">
        <v>0.2</v>
      </c>
      <c r="E344" s="35" t="e">
        <f t="shared" si="42"/>
        <v>#N/A</v>
      </c>
      <c r="F344" s="35">
        <f t="shared" si="43"/>
        <v>0.2</v>
      </c>
      <c r="G344" s="35">
        <v>-0.3</v>
      </c>
      <c r="H344" s="35">
        <f t="shared" si="45"/>
        <v>-0.5</v>
      </c>
    </row>
    <row r="345" spans="1:8" x14ac:dyDescent="0.25">
      <c r="A345" t="s">
        <v>111</v>
      </c>
      <c r="B345" s="38" t="s">
        <v>6</v>
      </c>
      <c r="C345" s="38">
        <f>VLOOKUP(B345,List!$A$2:$C$13,3,0)</f>
        <v>11</v>
      </c>
      <c r="D345" s="35">
        <v>-0.46</v>
      </c>
      <c r="E345" s="35">
        <f t="shared" si="42"/>
        <v>-0.46</v>
      </c>
      <c r="F345" s="35" t="e">
        <f t="shared" si="43"/>
        <v>#N/A</v>
      </c>
      <c r="G345" s="35">
        <v>-0.09</v>
      </c>
      <c r="H345" s="35">
        <f t="shared" si="45"/>
        <v>-0.5</v>
      </c>
    </row>
    <row r="346" spans="1:8" x14ac:dyDescent="0.25">
      <c r="A346" t="s">
        <v>108</v>
      </c>
      <c r="B346" s="38" t="s">
        <v>6</v>
      </c>
      <c r="C346" s="38">
        <f>VLOOKUP(B346,List!$A$2:$C$13,3,0)</f>
        <v>11</v>
      </c>
      <c r="D346" s="35">
        <v>-0.15</v>
      </c>
      <c r="E346" s="35">
        <f t="shared" si="42"/>
        <v>-0.15</v>
      </c>
      <c r="F346" s="35" t="e">
        <f t="shared" si="43"/>
        <v>#N/A</v>
      </c>
      <c r="G346" s="35">
        <v>0.28999999999999998</v>
      </c>
      <c r="H346" s="35">
        <f t="shared" si="45"/>
        <v>-0.5</v>
      </c>
    </row>
    <row r="347" spans="1:8" x14ac:dyDescent="0.25">
      <c r="A347" t="s">
        <v>109</v>
      </c>
      <c r="B347" s="38" t="s">
        <v>6</v>
      </c>
      <c r="C347" s="38">
        <f>VLOOKUP(B347,List!$A$2:$C$13,3,0)</f>
        <v>11</v>
      </c>
      <c r="D347" s="35">
        <v>0.41</v>
      </c>
      <c r="E347" s="35" t="e">
        <f t="shared" si="42"/>
        <v>#N/A</v>
      </c>
      <c r="F347" s="35">
        <f t="shared" si="43"/>
        <v>0.41</v>
      </c>
      <c r="G347" s="35">
        <v>-0.48</v>
      </c>
      <c r="H347" s="35">
        <f t="shared" si="45"/>
        <v>-0.5</v>
      </c>
    </row>
    <row r="348" spans="1:8" x14ac:dyDescent="0.25">
      <c r="A348" t="s">
        <v>112</v>
      </c>
      <c r="B348" s="38" t="s">
        <v>6</v>
      </c>
      <c r="C348" s="38">
        <f>VLOOKUP(B348,List!$A$2:$C$13,3,0)</f>
        <v>11</v>
      </c>
      <c r="D348" s="35">
        <v>0.26</v>
      </c>
      <c r="E348" s="35">
        <f t="shared" si="42"/>
        <v>0.26</v>
      </c>
      <c r="F348" s="35" t="e">
        <f t="shared" si="43"/>
        <v>#N/A</v>
      </c>
      <c r="G348" s="35">
        <v>0.33</v>
      </c>
      <c r="H348" s="35">
        <f t="shared" si="45"/>
        <v>-0.5</v>
      </c>
    </row>
    <row r="349" spans="1:8" x14ac:dyDescent="0.25">
      <c r="A349" t="s">
        <v>106</v>
      </c>
      <c r="B349" s="38" t="s">
        <v>6</v>
      </c>
      <c r="C349" s="38">
        <f>VLOOKUP(B349,List!$A$2:$C$13,3,0)</f>
        <v>11</v>
      </c>
      <c r="D349" s="35">
        <v>-0.45</v>
      </c>
      <c r="E349" s="35">
        <f t="shared" si="42"/>
        <v>-0.45</v>
      </c>
      <c r="F349" s="35" t="e">
        <f t="shared" si="43"/>
        <v>#N/A</v>
      </c>
      <c r="G349" s="35">
        <v>0.17</v>
      </c>
      <c r="H349" s="36">
        <f t="shared" si="45"/>
        <v>-0.5</v>
      </c>
    </row>
    <row r="350" spans="1:8" x14ac:dyDescent="0.25">
      <c r="A350" t="s">
        <v>110</v>
      </c>
      <c r="B350" s="38" t="s">
        <v>6</v>
      </c>
      <c r="C350" s="38">
        <f>VLOOKUP(B350,List!$A$2:$C$13,3,0)</f>
        <v>11</v>
      </c>
      <c r="D350" s="35">
        <v>0.2</v>
      </c>
      <c r="E350" s="35">
        <f t="shared" si="42"/>
        <v>0.2</v>
      </c>
      <c r="F350" s="35" t="e">
        <f t="shared" si="43"/>
        <v>#N/A</v>
      </c>
      <c r="G350" s="35">
        <v>0.48</v>
      </c>
      <c r="H350" s="35">
        <f t="shared" si="45"/>
        <v>-0.5</v>
      </c>
    </row>
    <row r="351" spans="1:8" x14ac:dyDescent="0.25">
      <c r="A351" t="s">
        <v>107</v>
      </c>
      <c r="B351" s="38" t="s">
        <v>6</v>
      </c>
      <c r="C351" s="38">
        <f>VLOOKUP(B351,List!$A$2:$C$13,3,0)</f>
        <v>11</v>
      </c>
      <c r="D351" s="35">
        <v>-0.26</v>
      </c>
      <c r="E351" s="35">
        <f t="shared" si="42"/>
        <v>-0.26</v>
      </c>
      <c r="F351" s="35" t="e">
        <f t="shared" si="43"/>
        <v>#N/A</v>
      </c>
      <c r="G351" s="35">
        <v>-0.01</v>
      </c>
      <c r="H351" s="35">
        <f t="shared" si="45"/>
        <v>-0.5</v>
      </c>
    </row>
    <row r="352" spans="1:8" x14ac:dyDescent="0.25">
      <c r="A352" t="s">
        <v>105</v>
      </c>
      <c r="B352" s="38" t="s">
        <v>52</v>
      </c>
      <c r="C352" s="38">
        <f>VLOOKUP(B352,List!$A$2:$C$13,3,0)</f>
        <v>12</v>
      </c>
      <c r="D352" s="35">
        <v>0.09</v>
      </c>
      <c r="E352" s="35">
        <f t="shared" si="42"/>
        <v>0.09</v>
      </c>
      <c r="F352" s="35" t="e">
        <f t="shared" si="43"/>
        <v>#N/A</v>
      </c>
      <c r="G352" s="35">
        <v>0.3</v>
      </c>
      <c r="H352" s="35">
        <v>-0.5</v>
      </c>
    </row>
    <row r="353" spans="1:8" x14ac:dyDescent="0.25">
      <c r="A353" t="s">
        <v>86</v>
      </c>
      <c r="B353" s="38" t="s">
        <v>52</v>
      </c>
      <c r="C353" s="38">
        <f>VLOOKUP(B353,List!$A$2:$C$13,3,0)</f>
        <v>12</v>
      </c>
      <c r="D353" s="35">
        <v>0.18</v>
      </c>
      <c r="E353" s="35" t="e">
        <f t="shared" si="42"/>
        <v>#N/A</v>
      </c>
      <c r="F353" s="35">
        <f t="shared" si="43"/>
        <v>0.18</v>
      </c>
      <c r="G353" s="35">
        <v>-0.04</v>
      </c>
      <c r="H353" s="35">
        <f t="shared" ref="H353:H361" si="46">H352</f>
        <v>-0.5</v>
      </c>
    </row>
    <row r="354" spans="1:8" x14ac:dyDescent="0.25">
      <c r="A354" t="s">
        <v>87</v>
      </c>
      <c r="B354" s="38" t="s">
        <v>52</v>
      </c>
      <c r="C354" s="38">
        <f>VLOOKUP(B354,List!$A$2:$C$13,3,0)</f>
        <v>12</v>
      </c>
      <c r="D354" s="35">
        <v>-0.43</v>
      </c>
      <c r="E354" s="35">
        <f t="shared" si="42"/>
        <v>-0.43</v>
      </c>
      <c r="F354" s="35" t="e">
        <f t="shared" si="43"/>
        <v>#N/A</v>
      </c>
      <c r="G354" s="35">
        <v>-0.28000000000000003</v>
      </c>
      <c r="H354" s="35">
        <f t="shared" si="46"/>
        <v>-0.5</v>
      </c>
    </row>
    <row r="355" spans="1:8" x14ac:dyDescent="0.25">
      <c r="A355" t="s">
        <v>111</v>
      </c>
      <c r="B355" s="38" t="s">
        <v>52</v>
      </c>
      <c r="C355" s="38">
        <f>VLOOKUP(B355,List!$A$2:$C$13,3,0)</f>
        <v>12</v>
      </c>
      <c r="D355" s="35">
        <v>0.11</v>
      </c>
      <c r="E355" s="35">
        <f t="shared" si="42"/>
        <v>0.11</v>
      </c>
      <c r="F355" s="35" t="e">
        <f t="shared" si="43"/>
        <v>#N/A</v>
      </c>
      <c r="G355" s="35">
        <v>0.25</v>
      </c>
      <c r="H355" s="35">
        <f t="shared" si="46"/>
        <v>-0.5</v>
      </c>
    </row>
    <row r="356" spans="1:8" x14ac:dyDescent="0.25">
      <c r="A356" t="s">
        <v>108</v>
      </c>
      <c r="B356" s="38" t="s">
        <v>52</v>
      </c>
      <c r="C356" s="38">
        <f>VLOOKUP(B356,List!$A$2:$C$13,3,0)</f>
        <v>12</v>
      </c>
      <c r="D356" s="35">
        <v>0.02</v>
      </c>
      <c r="E356" s="35" t="e">
        <f t="shared" si="42"/>
        <v>#N/A</v>
      </c>
      <c r="F356" s="35">
        <f t="shared" si="43"/>
        <v>0.02</v>
      </c>
      <c r="G356" s="35">
        <v>-0.26</v>
      </c>
      <c r="H356" s="35">
        <f t="shared" si="46"/>
        <v>-0.5</v>
      </c>
    </row>
    <row r="357" spans="1:8" x14ac:dyDescent="0.25">
      <c r="A357" t="s">
        <v>109</v>
      </c>
      <c r="B357" s="38" t="s">
        <v>52</v>
      </c>
      <c r="C357" s="38">
        <f>VLOOKUP(B357,List!$A$2:$C$13,3,0)</f>
        <v>12</v>
      </c>
      <c r="D357" s="35">
        <v>-0.41</v>
      </c>
      <c r="E357" s="35">
        <f t="shared" si="42"/>
        <v>-0.41</v>
      </c>
      <c r="F357" s="35" t="e">
        <f t="shared" si="43"/>
        <v>#N/A</v>
      </c>
      <c r="G357" s="35">
        <v>0.3</v>
      </c>
      <c r="H357" s="35">
        <f t="shared" si="46"/>
        <v>-0.5</v>
      </c>
    </row>
    <row r="358" spans="1:8" x14ac:dyDescent="0.25">
      <c r="A358" t="s">
        <v>112</v>
      </c>
      <c r="B358" s="38" t="s">
        <v>52</v>
      </c>
      <c r="C358" s="38">
        <f>VLOOKUP(B358,List!$A$2:$C$13,3,0)</f>
        <v>12</v>
      </c>
      <c r="D358" s="35">
        <v>0.44</v>
      </c>
      <c r="E358" s="35" t="e">
        <f t="shared" si="42"/>
        <v>#N/A</v>
      </c>
      <c r="F358" s="35">
        <f t="shared" si="43"/>
        <v>0.44</v>
      </c>
      <c r="G358" s="35">
        <v>0.15</v>
      </c>
      <c r="H358" s="35">
        <f t="shared" si="46"/>
        <v>-0.5</v>
      </c>
    </row>
    <row r="359" spans="1:8" x14ac:dyDescent="0.25">
      <c r="A359" t="s">
        <v>106</v>
      </c>
      <c r="B359" s="38" t="s">
        <v>52</v>
      </c>
      <c r="C359" s="38">
        <f>VLOOKUP(B359,List!$A$2:$C$13,3,0)</f>
        <v>12</v>
      </c>
      <c r="D359" s="35">
        <v>-0.17</v>
      </c>
      <c r="E359" s="35">
        <f t="shared" si="42"/>
        <v>-0.17</v>
      </c>
      <c r="F359" s="35" t="e">
        <f t="shared" si="43"/>
        <v>#N/A</v>
      </c>
      <c r="G359" s="35">
        <v>0.42</v>
      </c>
      <c r="H359" s="36">
        <f t="shared" si="46"/>
        <v>-0.5</v>
      </c>
    </row>
    <row r="360" spans="1:8" x14ac:dyDescent="0.25">
      <c r="A360" t="s">
        <v>110</v>
      </c>
      <c r="B360" s="38" t="s">
        <v>52</v>
      </c>
      <c r="C360" s="38">
        <f>VLOOKUP(B360,List!$A$2:$C$13,3,0)</f>
        <v>12</v>
      </c>
      <c r="D360" s="35">
        <v>0.14000000000000001</v>
      </c>
      <c r="E360" s="35" t="e">
        <f t="shared" si="42"/>
        <v>#N/A</v>
      </c>
      <c r="F360" s="35">
        <f t="shared" si="43"/>
        <v>0.14000000000000001</v>
      </c>
      <c r="G360" s="35">
        <v>-0.09</v>
      </c>
      <c r="H360" s="35">
        <f t="shared" si="46"/>
        <v>-0.5</v>
      </c>
    </row>
    <row r="361" spans="1:8" x14ac:dyDescent="0.25">
      <c r="A361" t="s">
        <v>107</v>
      </c>
      <c r="B361" s="38" t="s">
        <v>52</v>
      </c>
      <c r="C361" s="38">
        <f>VLOOKUP(B361,List!$A$2:$C$13,3,0)</f>
        <v>12</v>
      </c>
      <c r="D361" s="35">
        <v>0.47</v>
      </c>
      <c r="E361" s="35" t="e">
        <f t="shared" si="42"/>
        <v>#N/A</v>
      </c>
      <c r="F361" s="35">
        <f t="shared" si="43"/>
        <v>0.47</v>
      </c>
      <c r="G361" s="35">
        <v>-0.4</v>
      </c>
      <c r="H361" s="35">
        <f t="shared" si="46"/>
        <v>-0.5</v>
      </c>
    </row>
    <row r="362" spans="1:8" x14ac:dyDescent="0.25">
      <c r="A362" t="s">
        <v>133</v>
      </c>
      <c r="B362" s="38" t="s">
        <v>42</v>
      </c>
      <c r="C362" s="38">
        <v>1</v>
      </c>
      <c r="D362" s="35">
        <v>0.46</v>
      </c>
      <c r="E362" s="35" t="e">
        <f t="shared" si="42"/>
        <v>#N/A</v>
      </c>
      <c r="F362" s="35">
        <f t="shared" si="43"/>
        <v>0.46</v>
      </c>
      <c r="G362" s="35">
        <v>0.31</v>
      </c>
      <c r="H362" s="35">
        <v>-0.5</v>
      </c>
    </row>
    <row r="363" spans="1:8" x14ac:dyDescent="0.25">
      <c r="A363" t="s">
        <v>137</v>
      </c>
      <c r="B363" s="38" t="s">
        <v>42</v>
      </c>
      <c r="C363" s="38">
        <v>1</v>
      </c>
      <c r="D363" s="35">
        <v>-0.5</v>
      </c>
      <c r="E363" s="35">
        <f t="shared" si="42"/>
        <v>-0.5</v>
      </c>
      <c r="F363" s="35" t="e">
        <f t="shared" si="43"/>
        <v>#N/A</v>
      </c>
      <c r="G363" s="35">
        <v>-0.35</v>
      </c>
      <c r="H363" s="35">
        <v>-0.5</v>
      </c>
    </row>
    <row r="364" spans="1:8" x14ac:dyDescent="0.25">
      <c r="A364" t="s">
        <v>134</v>
      </c>
      <c r="B364" s="38" t="s">
        <v>42</v>
      </c>
      <c r="C364" s="38">
        <v>1</v>
      </c>
      <c r="D364" s="35">
        <v>0.34</v>
      </c>
      <c r="E364" s="35" t="e">
        <f t="shared" si="42"/>
        <v>#N/A</v>
      </c>
      <c r="F364" s="35">
        <f t="shared" si="43"/>
        <v>0.34</v>
      </c>
      <c r="G364" s="35">
        <v>-0.47</v>
      </c>
      <c r="H364" s="35">
        <v>-0.5</v>
      </c>
    </row>
    <row r="365" spans="1:8" x14ac:dyDescent="0.25">
      <c r="A365" t="s">
        <v>132</v>
      </c>
      <c r="B365" s="38" t="s">
        <v>42</v>
      </c>
      <c r="C365" s="38">
        <v>1</v>
      </c>
      <c r="D365" s="35">
        <v>0.38</v>
      </c>
      <c r="E365" s="35" t="e">
        <f t="shared" si="42"/>
        <v>#N/A</v>
      </c>
      <c r="F365" s="35">
        <f t="shared" si="43"/>
        <v>0.38</v>
      </c>
      <c r="G365" s="35">
        <v>-0.36</v>
      </c>
      <c r="H365" s="35">
        <v>-0.5</v>
      </c>
    </row>
    <row r="366" spans="1:8" x14ac:dyDescent="0.25">
      <c r="A366" t="s">
        <v>136</v>
      </c>
      <c r="B366" s="38" t="s">
        <v>42</v>
      </c>
      <c r="C366" s="38">
        <v>1</v>
      </c>
      <c r="D366" s="35">
        <v>0.04</v>
      </c>
      <c r="E366" s="35" t="e">
        <f t="shared" si="42"/>
        <v>#N/A</v>
      </c>
      <c r="F366" s="35">
        <f t="shared" si="43"/>
        <v>0.04</v>
      </c>
      <c r="G366" s="35">
        <v>-0.46</v>
      </c>
      <c r="H366" s="35">
        <v>-0.5</v>
      </c>
    </row>
    <row r="367" spans="1:8" x14ac:dyDescent="0.25">
      <c r="A367" t="s">
        <v>138</v>
      </c>
      <c r="B367" s="38" t="s">
        <v>42</v>
      </c>
      <c r="C367" s="38">
        <v>1</v>
      </c>
      <c r="D367" s="35">
        <v>0.01</v>
      </c>
      <c r="E367" s="35">
        <f t="shared" si="42"/>
        <v>0.01</v>
      </c>
      <c r="F367" s="35" t="e">
        <f t="shared" si="43"/>
        <v>#N/A</v>
      </c>
      <c r="G367" s="35">
        <v>0.25</v>
      </c>
      <c r="H367" s="35">
        <v>-0.5</v>
      </c>
    </row>
    <row r="368" spans="1:8" x14ac:dyDescent="0.25">
      <c r="A368" t="s">
        <v>131</v>
      </c>
      <c r="B368" s="38" t="s">
        <v>42</v>
      </c>
      <c r="C368" s="38">
        <v>1</v>
      </c>
      <c r="D368" s="35">
        <v>-0.33</v>
      </c>
      <c r="E368" s="35">
        <f t="shared" si="42"/>
        <v>-0.33</v>
      </c>
      <c r="F368" s="35" t="e">
        <f t="shared" si="43"/>
        <v>#N/A</v>
      </c>
      <c r="G368" s="35">
        <v>-0.11</v>
      </c>
      <c r="H368" s="35">
        <v>-0.5</v>
      </c>
    </row>
    <row r="369" spans="1:8" x14ac:dyDescent="0.25">
      <c r="A369" t="s">
        <v>129</v>
      </c>
      <c r="B369" s="38" t="s">
        <v>42</v>
      </c>
      <c r="C369" s="38">
        <v>1</v>
      </c>
      <c r="D369" s="35">
        <v>0.4</v>
      </c>
      <c r="E369" s="35">
        <f t="shared" si="42"/>
        <v>0.4</v>
      </c>
      <c r="F369" s="35" t="e">
        <f t="shared" si="43"/>
        <v>#N/A</v>
      </c>
      <c r="G369" s="35">
        <v>0.47</v>
      </c>
      <c r="H369" s="36">
        <v>-0.5</v>
      </c>
    </row>
    <row r="370" spans="1:8" x14ac:dyDescent="0.25">
      <c r="A370" t="s">
        <v>135</v>
      </c>
      <c r="B370" s="38" t="s">
        <v>42</v>
      </c>
      <c r="C370" s="38">
        <v>1</v>
      </c>
      <c r="D370" s="35">
        <v>-0.04</v>
      </c>
      <c r="E370" s="35">
        <f t="shared" si="42"/>
        <v>-0.04</v>
      </c>
      <c r="F370" s="35" t="e">
        <f t="shared" si="43"/>
        <v>#N/A</v>
      </c>
      <c r="G370" s="35">
        <v>0.49</v>
      </c>
      <c r="H370" s="35">
        <v>-0.5</v>
      </c>
    </row>
    <row r="371" spans="1:8" x14ac:dyDescent="0.25">
      <c r="A371" t="s">
        <v>130</v>
      </c>
      <c r="B371" s="38" t="s">
        <v>42</v>
      </c>
      <c r="C371" s="38">
        <v>1</v>
      </c>
      <c r="D371" s="35">
        <v>0.14000000000000001</v>
      </c>
      <c r="E371" s="35" t="e">
        <f t="shared" si="42"/>
        <v>#N/A</v>
      </c>
      <c r="F371" s="35">
        <f t="shared" si="43"/>
        <v>0.14000000000000001</v>
      </c>
      <c r="G371" s="35">
        <v>-0.27</v>
      </c>
      <c r="H371" s="35">
        <v>-0.5</v>
      </c>
    </row>
    <row r="372" spans="1:8" x14ac:dyDescent="0.25">
      <c r="A372" t="s">
        <v>133</v>
      </c>
      <c r="B372" s="38" t="s">
        <v>43</v>
      </c>
      <c r="C372" s="38">
        <f>VLOOKUP(B372,List!$A$2:$C$13,3,0)</f>
        <v>2</v>
      </c>
      <c r="D372" s="35">
        <v>-0.36</v>
      </c>
      <c r="E372" s="35">
        <f t="shared" si="42"/>
        <v>-0.36</v>
      </c>
      <c r="F372" s="35" t="e">
        <f t="shared" si="43"/>
        <v>#N/A</v>
      </c>
      <c r="G372" s="35">
        <v>0.46</v>
      </c>
      <c r="H372" s="35">
        <v>-0.5</v>
      </c>
    </row>
    <row r="373" spans="1:8" x14ac:dyDescent="0.25">
      <c r="A373" t="s">
        <v>137</v>
      </c>
      <c r="B373" s="38" t="s">
        <v>43</v>
      </c>
      <c r="C373" s="38">
        <f>VLOOKUP(B373,List!$A$2:$C$13,3,0)</f>
        <v>2</v>
      </c>
      <c r="D373" s="35">
        <v>0.44</v>
      </c>
      <c r="E373" s="35" t="e">
        <f t="shared" si="42"/>
        <v>#N/A</v>
      </c>
      <c r="F373" s="35">
        <f t="shared" si="43"/>
        <v>0.44</v>
      </c>
      <c r="G373" s="35">
        <v>0.39</v>
      </c>
      <c r="H373" s="35">
        <f t="shared" ref="H373:H381" si="47">H372</f>
        <v>-0.5</v>
      </c>
    </row>
    <row r="374" spans="1:8" x14ac:dyDescent="0.25">
      <c r="A374" t="s">
        <v>134</v>
      </c>
      <c r="B374" s="38" t="s">
        <v>43</v>
      </c>
      <c r="C374" s="38">
        <f>VLOOKUP(B374,List!$A$2:$C$13,3,0)</f>
        <v>2</v>
      </c>
      <c r="D374" s="35">
        <v>-0.05</v>
      </c>
      <c r="E374" s="35" t="e">
        <f t="shared" si="42"/>
        <v>#N/A</v>
      </c>
      <c r="F374" s="35">
        <f t="shared" si="43"/>
        <v>-0.05</v>
      </c>
      <c r="G374" s="35">
        <v>-0.23</v>
      </c>
      <c r="H374" s="35">
        <f t="shared" si="47"/>
        <v>-0.5</v>
      </c>
    </row>
    <row r="375" spans="1:8" x14ac:dyDescent="0.25">
      <c r="A375" t="s">
        <v>132</v>
      </c>
      <c r="B375" s="38" t="s">
        <v>43</v>
      </c>
      <c r="C375" s="38">
        <f>VLOOKUP(B375,List!$A$2:$C$13,3,0)</f>
        <v>2</v>
      </c>
      <c r="D375" s="35">
        <v>0.31</v>
      </c>
      <c r="E375" s="35" t="e">
        <f t="shared" si="42"/>
        <v>#N/A</v>
      </c>
      <c r="F375" s="35">
        <f t="shared" si="43"/>
        <v>0.31</v>
      </c>
      <c r="G375" s="35">
        <v>0.12</v>
      </c>
      <c r="H375" s="35">
        <f t="shared" si="47"/>
        <v>-0.5</v>
      </c>
    </row>
    <row r="376" spans="1:8" x14ac:dyDescent="0.25">
      <c r="A376" t="s">
        <v>136</v>
      </c>
      <c r="B376" s="38" t="s">
        <v>43</v>
      </c>
      <c r="C376" s="38">
        <f>VLOOKUP(B376,List!$A$2:$C$13,3,0)</f>
        <v>2</v>
      </c>
      <c r="D376" s="35">
        <v>0.41</v>
      </c>
      <c r="E376" s="35" t="e">
        <f t="shared" si="42"/>
        <v>#N/A</v>
      </c>
      <c r="F376" s="35">
        <f t="shared" si="43"/>
        <v>0.41</v>
      </c>
      <c r="G376" s="35">
        <v>-0.01</v>
      </c>
      <c r="H376" s="35">
        <f t="shared" si="47"/>
        <v>-0.5</v>
      </c>
    </row>
    <row r="377" spans="1:8" x14ac:dyDescent="0.25">
      <c r="A377" t="s">
        <v>138</v>
      </c>
      <c r="B377" s="38" t="s">
        <v>43</v>
      </c>
      <c r="C377" s="38">
        <f>VLOOKUP(B377,List!$A$2:$C$13,3,0)</f>
        <v>2</v>
      </c>
      <c r="D377" s="35">
        <v>-0.06</v>
      </c>
      <c r="E377" s="35" t="e">
        <f t="shared" si="42"/>
        <v>#N/A</v>
      </c>
      <c r="F377" s="35">
        <f t="shared" si="43"/>
        <v>-0.06</v>
      </c>
      <c r="G377" s="35">
        <v>-0.42</v>
      </c>
      <c r="H377" s="35">
        <f t="shared" si="47"/>
        <v>-0.5</v>
      </c>
    </row>
    <row r="378" spans="1:8" x14ac:dyDescent="0.25">
      <c r="A378" t="s">
        <v>131</v>
      </c>
      <c r="B378" s="38" t="s">
        <v>43</v>
      </c>
      <c r="C378" s="38">
        <f>VLOOKUP(B378,List!$A$2:$C$13,3,0)</f>
        <v>2</v>
      </c>
      <c r="D378" s="35">
        <v>-0.21</v>
      </c>
      <c r="E378" s="35">
        <f t="shared" si="42"/>
        <v>-0.21</v>
      </c>
      <c r="F378" s="35" t="e">
        <f t="shared" si="43"/>
        <v>#N/A</v>
      </c>
      <c r="G378" s="35">
        <v>-0.03</v>
      </c>
      <c r="H378" s="35">
        <f t="shared" si="47"/>
        <v>-0.5</v>
      </c>
    </row>
    <row r="379" spans="1:8" x14ac:dyDescent="0.25">
      <c r="A379" t="s">
        <v>129</v>
      </c>
      <c r="B379" s="38" t="s">
        <v>43</v>
      </c>
      <c r="C379" s="38">
        <f>VLOOKUP(B379,List!$A$2:$C$13,3,0)</f>
        <v>2</v>
      </c>
      <c r="D379" s="35">
        <v>0.31</v>
      </c>
      <c r="E379" s="35" t="e">
        <f t="shared" si="42"/>
        <v>#N/A</v>
      </c>
      <c r="F379" s="35">
        <f t="shared" si="43"/>
        <v>0.31</v>
      </c>
      <c r="G379" s="35">
        <v>0.22</v>
      </c>
      <c r="H379" s="36">
        <f t="shared" si="47"/>
        <v>-0.5</v>
      </c>
    </row>
    <row r="380" spans="1:8" x14ac:dyDescent="0.25">
      <c r="A380" t="s">
        <v>135</v>
      </c>
      <c r="B380" s="38" t="s">
        <v>43</v>
      </c>
      <c r="C380" s="38">
        <f>VLOOKUP(B380,List!$A$2:$C$13,3,0)</f>
        <v>2</v>
      </c>
      <c r="D380" s="35">
        <v>0.34</v>
      </c>
      <c r="E380" s="35" t="e">
        <f t="shared" si="42"/>
        <v>#N/A</v>
      </c>
      <c r="F380" s="35">
        <f t="shared" si="43"/>
        <v>0.34</v>
      </c>
      <c r="G380" s="35">
        <v>0.14000000000000001</v>
      </c>
      <c r="H380" s="35">
        <f t="shared" si="47"/>
        <v>-0.5</v>
      </c>
    </row>
    <row r="381" spans="1:8" x14ac:dyDescent="0.25">
      <c r="A381" t="s">
        <v>130</v>
      </c>
      <c r="B381" s="38" t="s">
        <v>43</v>
      </c>
      <c r="C381" s="38">
        <f>VLOOKUP(B381,List!$A$2:$C$13,3,0)</f>
        <v>2</v>
      </c>
      <c r="D381" s="35">
        <v>-0.28999999999999998</v>
      </c>
      <c r="E381" s="35" t="e">
        <f t="shared" si="42"/>
        <v>#N/A</v>
      </c>
      <c r="F381" s="35">
        <f t="shared" si="43"/>
        <v>-0.28999999999999998</v>
      </c>
      <c r="G381" s="35">
        <v>-0.48</v>
      </c>
      <c r="H381" s="35">
        <f t="shared" si="47"/>
        <v>-0.5</v>
      </c>
    </row>
    <row r="382" spans="1:8" x14ac:dyDescent="0.25">
      <c r="A382" t="s">
        <v>133</v>
      </c>
      <c r="B382" s="38" t="s">
        <v>44</v>
      </c>
      <c r="C382" s="38">
        <f>VLOOKUP(B382,List!$A$2:$C$13,3,0)</f>
        <v>3</v>
      </c>
      <c r="D382" s="35">
        <v>0.2</v>
      </c>
      <c r="E382" s="35" t="e">
        <f t="shared" si="42"/>
        <v>#N/A</v>
      </c>
      <c r="F382" s="35">
        <f t="shared" si="43"/>
        <v>0.2</v>
      </c>
      <c r="G382" s="35">
        <v>-0.49</v>
      </c>
      <c r="H382" s="35">
        <v>-0.5</v>
      </c>
    </row>
    <row r="383" spans="1:8" x14ac:dyDescent="0.25">
      <c r="A383" t="s">
        <v>137</v>
      </c>
      <c r="B383" s="38" t="s">
        <v>44</v>
      </c>
      <c r="C383" s="38">
        <f>VLOOKUP(B383,List!$A$2:$C$13,3,0)</f>
        <v>3</v>
      </c>
      <c r="D383" s="35">
        <v>-0.14000000000000001</v>
      </c>
      <c r="E383" s="35">
        <f t="shared" si="42"/>
        <v>-0.14000000000000001</v>
      </c>
      <c r="F383" s="35" t="e">
        <f t="shared" si="43"/>
        <v>#N/A</v>
      </c>
      <c r="G383" s="35">
        <v>-0.02</v>
      </c>
      <c r="H383" s="35">
        <f t="shared" ref="H383:H391" si="48">H382</f>
        <v>-0.5</v>
      </c>
    </row>
    <row r="384" spans="1:8" x14ac:dyDescent="0.25">
      <c r="A384" t="s">
        <v>134</v>
      </c>
      <c r="B384" s="38" t="s">
        <v>44</v>
      </c>
      <c r="C384" s="38">
        <f>VLOOKUP(B384,List!$A$2:$C$13,3,0)</f>
        <v>3</v>
      </c>
      <c r="D384" s="35">
        <v>0.46</v>
      </c>
      <c r="E384" s="35" t="e">
        <f t="shared" si="42"/>
        <v>#N/A</v>
      </c>
      <c r="F384" s="35">
        <f t="shared" si="43"/>
        <v>0.46</v>
      </c>
      <c r="G384" s="35">
        <v>-0.33</v>
      </c>
      <c r="H384" s="35">
        <f t="shared" si="48"/>
        <v>-0.5</v>
      </c>
    </row>
    <row r="385" spans="1:8" x14ac:dyDescent="0.25">
      <c r="A385" t="s">
        <v>132</v>
      </c>
      <c r="B385" s="38" t="s">
        <v>44</v>
      </c>
      <c r="C385" s="38">
        <f>VLOOKUP(B385,List!$A$2:$C$13,3,0)</f>
        <v>3</v>
      </c>
      <c r="D385" s="35">
        <v>-0.24</v>
      </c>
      <c r="E385" s="35">
        <f t="shared" si="42"/>
        <v>-0.24</v>
      </c>
      <c r="F385" s="35" t="e">
        <f t="shared" si="43"/>
        <v>#N/A</v>
      </c>
      <c r="G385" s="35">
        <v>0.21</v>
      </c>
      <c r="H385" s="35">
        <f t="shared" si="48"/>
        <v>-0.5</v>
      </c>
    </row>
    <row r="386" spans="1:8" x14ac:dyDescent="0.25">
      <c r="A386" t="s">
        <v>136</v>
      </c>
      <c r="B386" s="38" t="s">
        <v>44</v>
      </c>
      <c r="C386" s="38">
        <f>VLOOKUP(B386,List!$A$2:$C$13,3,0)</f>
        <v>3</v>
      </c>
      <c r="D386" s="35">
        <v>-0.05</v>
      </c>
      <c r="E386" s="35" t="e">
        <f t="shared" si="42"/>
        <v>#N/A</v>
      </c>
      <c r="F386" s="35">
        <f t="shared" si="43"/>
        <v>-0.05</v>
      </c>
      <c r="G386" s="35">
        <v>-0.15</v>
      </c>
      <c r="H386" s="35">
        <f t="shared" si="48"/>
        <v>-0.5</v>
      </c>
    </row>
    <row r="387" spans="1:8" x14ac:dyDescent="0.25">
      <c r="A387" t="s">
        <v>138</v>
      </c>
      <c r="B387" s="38" t="s">
        <v>44</v>
      </c>
      <c r="C387" s="38">
        <f>VLOOKUP(B387,List!$A$2:$C$13,3,0)</f>
        <v>3</v>
      </c>
      <c r="D387" s="35">
        <v>-0.39</v>
      </c>
      <c r="E387" s="35">
        <f t="shared" si="42"/>
        <v>-0.39</v>
      </c>
      <c r="F387" s="35" t="e">
        <f t="shared" si="43"/>
        <v>#N/A</v>
      </c>
      <c r="G387" s="35">
        <v>-0.28999999999999998</v>
      </c>
      <c r="H387" s="35">
        <f t="shared" si="48"/>
        <v>-0.5</v>
      </c>
    </row>
    <row r="388" spans="1:8" x14ac:dyDescent="0.25">
      <c r="A388" t="s">
        <v>131</v>
      </c>
      <c r="B388" s="38" t="s">
        <v>44</v>
      </c>
      <c r="C388" s="38">
        <f>VLOOKUP(B388,List!$A$2:$C$13,3,0)</f>
        <v>3</v>
      </c>
      <c r="D388" s="35">
        <v>-0.43</v>
      </c>
      <c r="E388" s="35">
        <f t="shared" si="42"/>
        <v>-0.43</v>
      </c>
      <c r="F388" s="35" t="e">
        <f t="shared" si="43"/>
        <v>#N/A</v>
      </c>
      <c r="G388" s="35">
        <v>0.27</v>
      </c>
      <c r="H388" s="35">
        <f t="shared" si="48"/>
        <v>-0.5</v>
      </c>
    </row>
    <row r="389" spans="1:8" x14ac:dyDescent="0.25">
      <c r="A389" t="s">
        <v>129</v>
      </c>
      <c r="B389" s="38" t="s">
        <v>44</v>
      </c>
      <c r="C389" s="38">
        <f>VLOOKUP(B389,List!$A$2:$C$13,3,0)</f>
        <v>3</v>
      </c>
      <c r="D389" s="35">
        <v>-0.36</v>
      </c>
      <c r="E389" s="35">
        <f t="shared" ref="E389:E452" si="49">IF(D389&lt;G389,D389,NA())</f>
        <v>-0.36</v>
      </c>
      <c r="F389" s="35" t="e">
        <f t="shared" ref="F389:F452" si="50">IF(D389&gt;G389,D389,NA())</f>
        <v>#N/A</v>
      </c>
      <c r="G389" s="35">
        <v>-0.15</v>
      </c>
      <c r="H389" s="36">
        <f t="shared" si="48"/>
        <v>-0.5</v>
      </c>
    </row>
    <row r="390" spans="1:8" x14ac:dyDescent="0.25">
      <c r="A390" t="s">
        <v>135</v>
      </c>
      <c r="B390" s="38" t="s">
        <v>44</v>
      </c>
      <c r="C390" s="38">
        <f>VLOOKUP(B390,List!$A$2:$C$13,3,0)</f>
        <v>3</v>
      </c>
      <c r="D390" s="35">
        <v>-0.41</v>
      </c>
      <c r="E390" s="35">
        <f t="shared" si="49"/>
        <v>-0.41</v>
      </c>
      <c r="F390" s="35" t="e">
        <f t="shared" si="50"/>
        <v>#N/A</v>
      </c>
      <c r="G390" s="35">
        <v>0.28000000000000003</v>
      </c>
      <c r="H390" s="35">
        <f t="shared" si="48"/>
        <v>-0.5</v>
      </c>
    </row>
    <row r="391" spans="1:8" x14ac:dyDescent="0.25">
      <c r="A391" t="s">
        <v>130</v>
      </c>
      <c r="B391" s="38" t="s">
        <v>44</v>
      </c>
      <c r="C391" s="38">
        <f>VLOOKUP(B391,List!$A$2:$C$13,3,0)</f>
        <v>3</v>
      </c>
      <c r="D391" s="35">
        <v>0.15</v>
      </c>
      <c r="E391" s="35">
        <f t="shared" si="49"/>
        <v>0.15</v>
      </c>
      <c r="F391" s="35" t="e">
        <f t="shared" si="50"/>
        <v>#N/A</v>
      </c>
      <c r="G391" s="35">
        <v>0.3</v>
      </c>
      <c r="H391" s="35">
        <f t="shared" si="48"/>
        <v>-0.5</v>
      </c>
    </row>
    <row r="392" spans="1:8" x14ac:dyDescent="0.25">
      <c r="A392" t="s">
        <v>133</v>
      </c>
      <c r="B392" s="38" t="s">
        <v>45</v>
      </c>
      <c r="C392" s="38">
        <f>VLOOKUP(B392,List!$A$2:$C$13,3,0)</f>
        <v>4</v>
      </c>
      <c r="D392" s="35">
        <v>-0.06</v>
      </c>
      <c r="E392" s="35">
        <f t="shared" si="49"/>
        <v>-0.06</v>
      </c>
      <c r="F392" s="35" t="e">
        <f t="shared" si="50"/>
        <v>#N/A</v>
      </c>
      <c r="G392" s="35">
        <v>-0.02</v>
      </c>
      <c r="H392" s="35">
        <v>-0.5</v>
      </c>
    </row>
    <row r="393" spans="1:8" x14ac:dyDescent="0.25">
      <c r="A393" t="s">
        <v>137</v>
      </c>
      <c r="B393" s="38" t="s">
        <v>45</v>
      </c>
      <c r="C393" s="38">
        <f>VLOOKUP(B393,List!$A$2:$C$13,3,0)</f>
        <v>4</v>
      </c>
      <c r="D393" s="35">
        <v>-0.18</v>
      </c>
      <c r="E393" s="35">
        <f t="shared" si="49"/>
        <v>-0.18</v>
      </c>
      <c r="F393" s="35" t="e">
        <f t="shared" si="50"/>
        <v>#N/A</v>
      </c>
      <c r="G393" s="35">
        <v>0.23</v>
      </c>
      <c r="H393" s="35">
        <f t="shared" ref="H393:H401" si="51">H392</f>
        <v>-0.5</v>
      </c>
    </row>
    <row r="394" spans="1:8" x14ac:dyDescent="0.25">
      <c r="A394" t="s">
        <v>134</v>
      </c>
      <c r="B394" s="38" t="s">
        <v>45</v>
      </c>
      <c r="C394" s="38">
        <f>VLOOKUP(B394,List!$A$2:$C$13,3,0)</f>
        <v>4</v>
      </c>
      <c r="D394" s="35">
        <v>-0.46</v>
      </c>
      <c r="E394" s="35">
        <f t="shared" si="49"/>
        <v>-0.46</v>
      </c>
      <c r="F394" s="35" t="e">
        <f t="shared" si="50"/>
        <v>#N/A</v>
      </c>
      <c r="G394" s="35">
        <v>0.1</v>
      </c>
      <c r="H394" s="35">
        <f t="shared" si="51"/>
        <v>-0.5</v>
      </c>
    </row>
    <row r="395" spans="1:8" x14ac:dyDescent="0.25">
      <c r="A395" t="s">
        <v>132</v>
      </c>
      <c r="B395" s="38" t="s">
        <v>45</v>
      </c>
      <c r="C395" s="38">
        <f>VLOOKUP(B395,List!$A$2:$C$13,3,0)</f>
        <v>4</v>
      </c>
      <c r="D395" s="35">
        <v>7.0000000000000007E-2</v>
      </c>
      <c r="E395" s="35" t="e">
        <f t="shared" si="49"/>
        <v>#N/A</v>
      </c>
      <c r="F395" s="35">
        <f t="shared" si="50"/>
        <v>7.0000000000000007E-2</v>
      </c>
      <c r="G395" s="35">
        <v>-0.33</v>
      </c>
      <c r="H395" s="35">
        <f t="shared" si="51"/>
        <v>-0.5</v>
      </c>
    </row>
    <row r="396" spans="1:8" x14ac:dyDescent="0.25">
      <c r="A396" t="s">
        <v>136</v>
      </c>
      <c r="B396" s="38" t="s">
        <v>45</v>
      </c>
      <c r="C396" s="38">
        <f>VLOOKUP(B396,List!$A$2:$C$13,3,0)</f>
        <v>4</v>
      </c>
      <c r="D396" s="35">
        <v>0.28000000000000003</v>
      </c>
      <c r="E396" s="35" t="e">
        <f t="shared" si="49"/>
        <v>#N/A</v>
      </c>
      <c r="F396" s="35">
        <f t="shared" si="50"/>
        <v>0.28000000000000003</v>
      </c>
      <c r="G396" s="35">
        <v>0.21</v>
      </c>
      <c r="H396" s="35">
        <f t="shared" si="51"/>
        <v>-0.5</v>
      </c>
    </row>
    <row r="397" spans="1:8" x14ac:dyDescent="0.25">
      <c r="A397" t="s">
        <v>138</v>
      </c>
      <c r="B397" s="38" t="s">
        <v>45</v>
      </c>
      <c r="C397" s="38">
        <f>VLOOKUP(B397,List!$A$2:$C$13,3,0)</f>
        <v>4</v>
      </c>
      <c r="D397" s="35">
        <v>-0.04</v>
      </c>
      <c r="E397" s="35">
        <f t="shared" si="49"/>
        <v>-0.04</v>
      </c>
      <c r="F397" s="35" t="e">
        <f t="shared" si="50"/>
        <v>#N/A</v>
      </c>
      <c r="G397" s="35">
        <v>0.47</v>
      </c>
      <c r="H397" s="35">
        <f t="shared" si="51"/>
        <v>-0.5</v>
      </c>
    </row>
    <row r="398" spans="1:8" x14ac:dyDescent="0.25">
      <c r="A398" t="s">
        <v>131</v>
      </c>
      <c r="B398" s="38" t="s">
        <v>45</v>
      </c>
      <c r="C398" s="38">
        <f>VLOOKUP(B398,List!$A$2:$C$13,3,0)</f>
        <v>4</v>
      </c>
      <c r="D398" s="35">
        <v>0.16</v>
      </c>
      <c r="E398" s="35" t="e">
        <f t="shared" si="49"/>
        <v>#N/A</v>
      </c>
      <c r="F398" s="35">
        <f t="shared" si="50"/>
        <v>0.16</v>
      </c>
      <c r="G398" s="35">
        <v>0.09</v>
      </c>
      <c r="H398" s="35">
        <f t="shared" si="51"/>
        <v>-0.5</v>
      </c>
    </row>
    <row r="399" spans="1:8" x14ac:dyDescent="0.25">
      <c r="A399" t="s">
        <v>129</v>
      </c>
      <c r="B399" s="38" t="s">
        <v>45</v>
      </c>
      <c r="C399" s="38">
        <f>VLOOKUP(B399,List!$A$2:$C$13,3,0)</f>
        <v>4</v>
      </c>
      <c r="D399" s="35">
        <v>0.4</v>
      </c>
      <c r="E399" s="35" t="e">
        <f t="shared" si="49"/>
        <v>#N/A</v>
      </c>
      <c r="F399" s="35">
        <f t="shared" si="50"/>
        <v>0.4</v>
      </c>
      <c r="G399" s="35">
        <v>0.21</v>
      </c>
      <c r="H399" s="36">
        <f t="shared" si="51"/>
        <v>-0.5</v>
      </c>
    </row>
    <row r="400" spans="1:8" x14ac:dyDescent="0.25">
      <c r="A400" t="s">
        <v>135</v>
      </c>
      <c r="B400" s="38" t="s">
        <v>45</v>
      </c>
      <c r="C400" s="38">
        <f>VLOOKUP(B400,List!$A$2:$C$13,3,0)</f>
        <v>4</v>
      </c>
      <c r="D400" s="35">
        <v>-0.42</v>
      </c>
      <c r="E400" s="35">
        <f t="shared" si="49"/>
        <v>-0.42</v>
      </c>
      <c r="F400" s="35" t="e">
        <f t="shared" si="50"/>
        <v>#N/A</v>
      </c>
      <c r="G400" s="35">
        <v>-0.38</v>
      </c>
      <c r="H400" s="35">
        <f t="shared" si="51"/>
        <v>-0.5</v>
      </c>
    </row>
    <row r="401" spans="1:8" x14ac:dyDescent="0.25">
      <c r="A401" t="s">
        <v>130</v>
      </c>
      <c r="B401" s="38" t="s">
        <v>45</v>
      </c>
      <c r="C401" s="38">
        <f>VLOOKUP(B401,List!$A$2:$C$13,3,0)</f>
        <v>4</v>
      </c>
      <c r="D401" s="35">
        <v>0.27</v>
      </c>
      <c r="E401" s="35" t="e">
        <f t="shared" si="49"/>
        <v>#N/A</v>
      </c>
      <c r="F401" s="35">
        <f t="shared" si="50"/>
        <v>0.27</v>
      </c>
      <c r="G401" s="35">
        <v>-0.21</v>
      </c>
      <c r="H401" s="35">
        <f t="shared" si="51"/>
        <v>-0.5</v>
      </c>
    </row>
    <row r="402" spans="1:8" x14ac:dyDescent="0.25">
      <c r="A402" t="s">
        <v>133</v>
      </c>
      <c r="B402" s="38" t="s">
        <v>46</v>
      </c>
      <c r="C402" s="38">
        <f>VLOOKUP(B402,List!$A$2:$C$13,3,0)</f>
        <v>5</v>
      </c>
      <c r="D402" s="35">
        <v>-0.42</v>
      </c>
      <c r="E402" s="35">
        <f t="shared" si="49"/>
        <v>-0.42</v>
      </c>
      <c r="F402" s="35" t="e">
        <f t="shared" si="50"/>
        <v>#N/A</v>
      </c>
      <c r="G402" s="35">
        <v>-0.24</v>
      </c>
      <c r="H402" s="35">
        <v>-0.5</v>
      </c>
    </row>
    <row r="403" spans="1:8" x14ac:dyDescent="0.25">
      <c r="A403" t="s">
        <v>137</v>
      </c>
      <c r="B403" s="38" t="s">
        <v>46</v>
      </c>
      <c r="C403" s="38">
        <f>VLOOKUP(B403,List!$A$2:$C$13,3,0)</f>
        <v>5</v>
      </c>
      <c r="D403" s="35">
        <v>-0.5</v>
      </c>
      <c r="E403" s="35">
        <f t="shared" si="49"/>
        <v>-0.5</v>
      </c>
      <c r="F403" s="35" t="e">
        <f t="shared" si="50"/>
        <v>#N/A</v>
      </c>
      <c r="G403" s="35">
        <v>0.43</v>
      </c>
      <c r="H403" s="35">
        <f t="shared" ref="H403:H411" si="52">H402</f>
        <v>-0.5</v>
      </c>
    </row>
    <row r="404" spans="1:8" x14ac:dyDescent="0.25">
      <c r="A404" t="s">
        <v>134</v>
      </c>
      <c r="B404" s="38" t="s">
        <v>46</v>
      </c>
      <c r="C404" s="38">
        <f>VLOOKUP(B404,List!$A$2:$C$13,3,0)</f>
        <v>5</v>
      </c>
      <c r="D404" s="35">
        <v>0.5</v>
      </c>
      <c r="E404" s="35" t="e">
        <f t="shared" si="49"/>
        <v>#N/A</v>
      </c>
      <c r="F404" s="35">
        <f t="shared" si="50"/>
        <v>0.5</v>
      </c>
      <c r="G404" s="35">
        <v>0.17</v>
      </c>
      <c r="H404" s="35">
        <f t="shared" si="52"/>
        <v>-0.5</v>
      </c>
    </row>
    <row r="405" spans="1:8" x14ac:dyDescent="0.25">
      <c r="A405" t="s">
        <v>132</v>
      </c>
      <c r="B405" s="38" t="s">
        <v>46</v>
      </c>
      <c r="C405" s="38">
        <f>VLOOKUP(B405,List!$A$2:$C$13,3,0)</f>
        <v>5</v>
      </c>
      <c r="D405" s="35">
        <v>-0.2</v>
      </c>
      <c r="E405" s="35" t="e">
        <f t="shared" si="49"/>
        <v>#N/A</v>
      </c>
      <c r="F405" s="35">
        <f t="shared" si="50"/>
        <v>-0.2</v>
      </c>
      <c r="G405" s="35">
        <v>-0.39</v>
      </c>
      <c r="H405" s="35">
        <f t="shared" si="52"/>
        <v>-0.5</v>
      </c>
    </row>
    <row r="406" spans="1:8" x14ac:dyDescent="0.25">
      <c r="A406" t="s">
        <v>136</v>
      </c>
      <c r="B406" s="38" t="s">
        <v>46</v>
      </c>
      <c r="C406" s="38">
        <f>VLOOKUP(B406,List!$A$2:$C$13,3,0)</f>
        <v>5</v>
      </c>
      <c r="D406" s="35">
        <v>0.39</v>
      </c>
      <c r="E406" s="35" t="e">
        <f t="shared" si="49"/>
        <v>#N/A</v>
      </c>
      <c r="F406" s="35">
        <f t="shared" si="50"/>
        <v>0.39</v>
      </c>
      <c r="G406" s="35">
        <v>-0.42</v>
      </c>
      <c r="H406" s="35">
        <f t="shared" si="52"/>
        <v>-0.5</v>
      </c>
    </row>
    <row r="407" spans="1:8" x14ac:dyDescent="0.25">
      <c r="A407" t="s">
        <v>138</v>
      </c>
      <c r="B407" s="38" t="s">
        <v>46</v>
      </c>
      <c r="C407" s="38">
        <f>VLOOKUP(B407,List!$A$2:$C$13,3,0)</f>
        <v>5</v>
      </c>
      <c r="D407" s="35">
        <v>-0.04</v>
      </c>
      <c r="E407" s="35" t="e">
        <f t="shared" si="49"/>
        <v>#N/A</v>
      </c>
      <c r="F407" s="35">
        <f t="shared" si="50"/>
        <v>-0.04</v>
      </c>
      <c r="G407" s="35">
        <v>-0.28999999999999998</v>
      </c>
      <c r="H407" s="35">
        <f t="shared" si="52"/>
        <v>-0.5</v>
      </c>
    </row>
    <row r="408" spans="1:8" x14ac:dyDescent="0.25">
      <c r="A408" t="s">
        <v>131</v>
      </c>
      <c r="B408" s="38" t="s">
        <v>46</v>
      </c>
      <c r="C408" s="38">
        <f>VLOOKUP(B408,List!$A$2:$C$13,3,0)</f>
        <v>5</v>
      </c>
      <c r="D408" s="35">
        <v>-0.25</v>
      </c>
      <c r="E408" s="35">
        <f t="shared" si="49"/>
        <v>-0.25</v>
      </c>
      <c r="F408" s="35" t="e">
        <f t="shared" si="50"/>
        <v>#N/A</v>
      </c>
      <c r="G408" s="35">
        <v>0.18</v>
      </c>
      <c r="H408" s="35">
        <f t="shared" si="52"/>
        <v>-0.5</v>
      </c>
    </row>
    <row r="409" spans="1:8" x14ac:dyDescent="0.25">
      <c r="A409" t="s">
        <v>129</v>
      </c>
      <c r="B409" s="38" t="s">
        <v>46</v>
      </c>
      <c r="C409" s="38">
        <f>VLOOKUP(B409,List!$A$2:$C$13,3,0)</f>
        <v>5</v>
      </c>
      <c r="D409" s="35">
        <v>0.12</v>
      </c>
      <c r="E409" s="35" t="e">
        <f t="shared" si="49"/>
        <v>#N/A</v>
      </c>
      <c r="F409" s="35">
        <f t="shared" si="50"/>
        <v>0.12</v>
      </c>
      <c r="G409" s="35">
        <v>-7.0000000000000007E-2</v>
      </c>
      <c r="H409" s="36">
        <f t="shared" si="52"/>
        <v>-0.5</v>
      </c>
    </row>
    <row r="410" spans="1:8" x14ac:dyDescent="0.25">
      <c r="A410" t="s">
        <v>135</v>
      </c>
      <c r="B410" s="38" t="s">
        <v>46</v>
      </c>
      <c r="C410" s="38">
        <f>VLOOKUP(B410,List!$A$2:$C$13,3,0)</f>
        <v>5</v>
      </c>
      <c r="D410" s="35">
        <v>-0.23</v>
      </c>
      <c r="E410" s="35">
        <f t="shared" si="49"/>
        <v>-0.23</v>
      </c>
      <c r="F410" s="35" t="e">
        <f t="shared" si="50"/>
        <v>#N/A</v>
      </c>
      <c r="G410" s="35">
        <v>-0.05</v>
      </c>
      <c r="H410" s="35">
        <f t="shared" si="52"/>
        <v>-0.5</v>
      </c>
    </row>
    <row r="411" spans="1:8" x14ac:dyDescent="0.25">
      <c r="A411" t="s">
        <v>130</v>
      </c>
      <c r="B411" s="38" t="s">
        <v>46</v>
      </c>
      <c r="C411" s="38">
        <f>VLOOKUP(B411,List!$A$2:$C$13,3,0)</f>
        <v>5</v>
      </c>
      <c r="D411" s="35">
        <v>-0.47</v>
      </c>
      <c r="E411" s="35" t="e">
        <f t="shared" si="49"/>
        <v>#N/A</v>
      </c>
      <c r="F411" s="35">
        <f t="shared" si="50"/>
        <v>-0.47</v>
      </c>
      <c r="G411" s="35">
        <v>-0.48</v>
      </c>
      <c r="H411" s="35">
        <f t="shared" si="52"/>
        <v>-0.5</v>
      </c>
    </row>
    <row r="412" spans="1:8" x14ac:dyDescent="0.25">
      <c r="A412" t="s">
        <v>133</v>
      </c>
      <c r="B412" s="38" t="s">
        <v>47</v>
      </c>
      <c r="C412" s="38">
        <f>VLOOKUP(B412,List!$A$2:$C$13,3,0)</f>
        <v>6</v>
      </c>
      <c r="D412" s="35">
        <v>0.31</v>
      </c>
      <c r="E412" s="35" t="e">
        <f t="shared" si="49"/>
        <v>#N/A</v>
      </c>
      <c r="F412" s="35">
        <f t="shared" si="50"/>
        <v>0.31</v>
      </c>
      <c r="G412" s="35">
        <v>0.03</v>
      </c>
      <c r="H412" s="35">
        <v>-0.5</v>
      </c>
    </row>
    <row r="413" spans="1:8" x14ac:dyDescent="0.25">
      <c r="A413" t="s">
        <v>137</v>
      </c>
      <c r="B413" s="38" t="s">
        <v>47</v>
      </c>
      <c r="C413" s="38">
        <f>VLOOKUP(B413,List!$A$2:$C$13,3,0)</f>
        <v>6</v>
      </c>
      <c r="D413" s="35">
        <v>-0.37</v>
      </c>
      <c r="E413" s="35" t="e">
        <f t="shared" si="49"/>
        <v>#N/A</v>
      </c>
      <c r="F413" s="35">
        <f t="shared" si="50"/>
        <v>-0.37</v>
      </c>
      <c r="G413" s="35">
        <v>-0.46</v>
      </c>
      <c r="H413" s="35">
        <f t="shared" ref="H413:H421" si="53">H412</f>
        <v>-0.5</v>
      </c>
    </row>
    <row r="414" spans="1:8" x14ac:dyDescent="0.25">
      <c r="A414" t="s">
        <v>134</v>
      </c>
      <c r="B414" s="38" t="s">
        <v>47</v>
      </c>
      <c r="C414" s="38">
        <f>VLOOKUP(B414,List!$A$2:$C$13,3,0)</f>
        <v>6</v>
      </c>
      <c r="D414" s="35">
        <v>-0.04</v>
      </c>
      <c r="E414" s="35">
        <f t="shared" si="49"/>
        <v>-0.04</v>
      </c>
      <c r="F414" s="35" t="e">
        <f t="shared" si="50"/>
        <v>#N/A</v>
      </c>
      <c r="G414" s="35">
        <v>0.31</v>
      </c>
      <c r="H414" s="35">
        <f t="shared" si="53"/>
        <v>-0.5</v>
      </c>
    </row>
    <row r="415" spans="1:8" x14ac:dyDescent="0.25">
      <c r="A415" t="s">
        <v>132</v>
      </c>
      <c r="B415" s="38" t="s">
        <v>47</v>
      </c>
      <c r="C415" s="38">
        <f>VLOOKUP(B415,List!$A$2:$C$13,3,0)</f>
        <v>6</v>
      </c>
      <c r="D415" s="35">
        <v>-0.27</v>
      </c>
      <c r="E415" s="35">
        <f t="shared" si="49"/>
        <v>-0.27</v>
      </c>
      <c r="F415" s="35" t="e">
        <f t="shared" si="50"/>
        <v>#N/A</v>
      </c>
      <c r="G415" s="35">
        <v>0.21</v>
      </c>
      <c r="H415" s="35">
        <f t="shared" si="53"/>
        <v>-0.5</v>
      </c>
    </row>
    <row r="416" spans="1:8" x14ac:dyDescent="0.25">
      <c r="A416" t="s">
        <v>136</v>
      </c>
      <c r="B416" s="38" t="s">
        <v>47</v>
      </c>
      <c r="C416" s="38">
        <f>VLOOKUP(B416,List!$A$2:$C$13,3,0)</f>
        <v>6</v>
      </c>
      <c r="D416" s="35">
        <v>0.41</v>
      </c>
      <c r="E416" s="35" t="e">
        <f t="shared" si="49"/>
        <v>#N/A</v>
      </c>
      <c r="F416" s="35">
        <f t="shared" si="50"/>
        <v>0.41</v>
      </c>
      <c r="G416" s="35">
        <v>-0.48</v>
      </c>
      <c r="H416" s="35">
        <f t="shared" si="53"/>
        <v>-0.5</v>
      </c>
    </row>
    <row r="417" spans="1:8" x14ac:dyDescent="0.25">
      <c r="A417" t="s">
        <v>138</v>
      </c>
      <c r="B417" s="38" t="s">
        <v>47</v>
      </c>
      <c r="C417" s="38">
        <f>VLOOKUP(B417,List!$A$2:$C$13,3,0)</f>
        <v>6</v>
      </c>
      <c r="D417" s="35">
        <v>-0.18</v>
      </c>
      <c r="E417" s="35">
        <f t="shared" si="49"/>
        <v>-0.18</v>
      </c>
      <c r="F417" s="35" t="e">
        <f t="shared" si="50"/>
        <v>#N/A</v>
      </c>
      <c r="G417" s="35">
        <v>0.41</v>
      </c>
      <c r="H417" s="35">
        <f t="shared" si="53"/>
        <v>-0.5</v>
      </c>
    </row>
    <row r="418" spans="1:8" x14ac:dyDescent="0.25">
      <c r="A418" t="s">
        <v>131</v>
      </c>
      <c r="B418" s="38" t="s">
        <v>47</v>
      </c>
      <c r="C418" s="38">
        <f>VLOOKUP(B418,List!$A$2:$C$13,3,0)</f>
        <v>6</v>
      </c>
      <c r="D418" s="35">
        <v>-0.27</v>
      </c>
      <c r="E418" s="35" t="e">
        <f t="shared" si="49"/>
        <v>#N/A</v>
      </c>
      <c r="F418" s="35">
        <f t="shared" si="50"/>
        <v>-0.27</v>
      </c>
      <c r="G418" s="35">
        <v>-0.41</v>
      </c>
      <c r="H418" s="35">
        <f t="shared" si="53"/>
        <v>-0.5</v>
      </c>
    </row>
    <row r="419" spans="1:8" x14ac:dyDescent="0.25">
      <c r="A419" t="s">
        <v>129</v>
      </c>
      <c r="B419" s="38" t="s">
        <v>47</v>
      </c>
      <c r="C419" s="38">
        <f>VLOOKUP(B419,List!$A$2:$C$13,3,0)</f>
        <v>6</v>
      </c>
      <c r="D419" s="35">
        <v>0.36</v>
      </c>
      <c r="E419" s="35" t="e">
        <f t="shared" si="49"/>
        <v>#N/A</v>
      </c>
      <c r="F419" s="35">
        <f t="shared" si="50"/>
        <v>0.36</v>
      </c>
      <c r="G419" s="35">
        <v>0.27</v>
      </c>
      <c r="H419" s="36">
        <f t="shared" si="53"/>
        <v>-0.5</v>
      </c>
    </row>
    <row r="420" spans="1:8" x14ac:dyDescent="0.25">
      <c r="A420" t="s">
        <v>135</v>
      </c>
      <c r="B420" s="38" t="s">
        <v>47</v>
      </c>
      <c r="C420" s="38">
        <f>VLOOKUP(B420,List!$A$2:$C$13,3,0)</f>
        <v>6</v>
      </c>
      <c r="D420" s="35">
        <v>0.38</v>
      </c>
      <c r="E420" s="35">
        <f t="shared" si="49"/>
        <v>0.38</v>
      </c>
      <c r="F420" s="35" t="e">
        <f t="shared" si="50"/>
        <v>#N/A</v>
      </c>
      <c r="G420" s="35">
        <v>0.42</v>
      </c>
      <c r="H420" s="35">
        <f t="shared" si="53"/>
        <v>-0.5</v>
      </c>
    </row>
    <row r="421" spans="1:8" x14ac:dyDescent="0.25">
      <c r="A421" t="s">
        <v>130</v>
      </c>
      <c r="B421" s="38" t="s">
        <v>47</v>
      </c>
      <c r="C421" s="38">
        <f>VLOOKUP(B421,List!$A$2:$C$13,3,0)</f>
        <v>6</v>
      </c>
      <c r="D421" s="35">
        <v>0.27</v>
      </c>
      <c r="E421" s="35" t="e">
        <f t="shared" si="49"/>
        <v>#N/A</v>
      </c>
      <c r="F421" s="35">
        <f t="shared" si="50"/>
        <v>0.27</v>
      </c>
      <c r="G421" s="35">
        <v>0.26</v>
      </c>
      <c r="H421" s="35">
        <f t="shared" si="53"/>
        <v>-0.5</v>
      </c>
    </row>
    <row r="422" spans="1:8" x14ac:dyDescent="0.25">
      <c r="A422" t="s">
        <v>133</v>
      </c>
      <c r="B422" s="38" t="s">
        <v>48</v>
      </c>
      <c r="C422" s="38">
        <f>VLOOKUP(B422,List!$A$2:$C$13,3,0)</f>
        <v>7</v>
      </c>
      <c r="D422" s="35">
        <v>0.46</v>
      </c>
      <c r="E422" s="35" t="e">
        <f t="shared" si="49"/>
        <v>#N/A</v>
      </c>
      <c r="F422" s="35">
        <f t="shared" si="50"/>
        <v>0.46</v>
      </c>
      <c r="G422" s="35">
        <v>-0.05</v>
      </c>
      <c r="H422" s="35">
        <v>-0.5</v>
      </c>
    </row>
    <row r="423" spans="1:8" x14ac:dyDescent="0.25">
      <c r="A423" t="s">
        <v>137</v>
      </c>
      <c r="B423" s="38" t="s">
        <v>48</v>
      </c>
      <c r="C423" s="38">
        <f>VLOOKUP(B423,List!$A$2:$C$13,3,0)</f>
        <v>7</v>
      </c>
      <c r="D423" s="35">
        <v>0.24</v>
      </c>
      <c r="E423" s="35" t="e">
        <f t="shared" si="49"/>
        <v>#N/A</v>
      </c>
      <c r="F423" s="35">
        <f t="shared" si="50"/>
        <v>0.24</v>
      </c>
      <c r="G423" s="35">
        <v>-0.49</v>
      </c>
      <c r="H423" s="35">
        <f t="shared" ref="H423:H431" si="54">H422</f>
        <v>-0.5</v>
      </c>
    </row>
    <row r="424" spans="1:8" x14ac:dyDescent="0.25">
      <c r="A424" t="s">
        <v>134</v>
      </c>
      <c r="B424" s="38" t="s">
        <v>48</v>
      </c>
      <c r="C424" s="38">
        <f>VLOOKUP(B424,List!$A$2:$C$13,3,0)</f>
        <v>7</v>
      </c>
      <c r="D424" s="35">
        <v>0.09</v>
      </c>
      <c r="E424" s="35" t="e">
        <f t="shared" si="49"/>
        <v>#N/A</v>
      </c>
      <c r="F424" s="35">
        <f t="shared" si="50"/>
        <v>0.09</v>
      </c>
      <c r="G424" s="35">
        <v>-0.04</v>
      </c>
      <c r="H424" s="35">
        <f t="shared" si="54"/>
        <v>-0.5</v>
      </c>
    </row>
    <row r="425" spans="1:8" x14ac:dyDescent="0.25">
      <c r="A425" t="s">
        <v>132</v>
      </c>
      <c r="B425" s="38" t="s">
        <v>48</v>
      </c>
      <c r="C425" s="38">
        <f>VLOOKUP(B425,List!$A$2:$C$13,3,0)</f>
        <v>7</v>
      </c>
      <c r="D425" s="35">
        <v>0.46</v>
      </c>
      <c r="E425" s="35" t="e">
        <f t="shared" si="49"/>
        <v>#N/A</v>
      </c>
      <c r="F425" s="35">
        <f t="shared" si="50"/>
        <v>0.46</v>
      </c>
      <c r="G425" s="35">
        <v>-0.08</v>
      </c>
      <c r="H425" s="35">
        <f t="shared" si="54"/>
        <v>-0.5</v>
      </c>
    </row>
    <row r="426" spans="1:8" x14ac:dyDescent="0.25">
      <c r="A426" t="s">
        <v>136</v>
      </c>
      <c r="B426" s="38" t="s">
        <v>48</v>
      </c>
      <c r="C426" s="38">
        <f>VLOOKUP(B426,List!$A$2:$C$13,3,0)</f>
        <v>7</v>
      </c>
      <c r="D426" s="35">
        <v>0.23</v>
      </c>
      <c r="E426" s="35">
        <f t="shared" si="49"/>
        <v>0.23</v>
      </c>
      <c r="F426" s="35" t="e">
        <f t="shared" si="50"/>
        <v>#N/A</v>
      </c>
      <c r="G426" s="35">
        <v>0.46</v>
      </c>
      <c r="H426" s="35">
        <f t="shared" si="54"/>
        <v>-0.5</v>
      </c>
    </row>
    <row r="427" spans="1:8" x14ac:dyDescent="0.25">
      <c r="A427" t="s">
        <v>138</v>
      </c>
      <c r="B427" s="38" t="s">
        <v>48</v>
      </c>
      <c r="C427" s="38">
        <f>VLOOKUP(B427,List!$A$2:$C$13,3,0)</f>
        <v>7</v>
      </c>
      <c r="D427" s="35">
        <v>0.36</v>
      </c>
      <c r="E427" s="35" t="e">
        <f t="shared" si="49"/>
        <v>#N/A</v>
      </c>
      <c r="F427" s="35">
        <f t="shared" si="50"/>
        <v>0.36</v>
      </c>
      <c r="G427" s="35">
        <v>-0.17</v>
      </c>
      <c r="H427" s="35">
        <f t="shared" si="54"/>
        <v>-0.5</v>
      </c>
    </row>
    <row r="428" spans="1:8" x14ac:dyDescent="0.25">
      <c r="A428" t="s">
        <v>131</v>
      </c>
      <c r="B428" s="38" t="s">
        <v>48</v>
      </c>
      <c r="C428" s="38">
        <f>VLOOKUP(B428,List!$A$2:$C$13,3,0)</f>
        <v>7</v>
      </c>
      <c r="D428" s="35">
        <v>-0.4</v>
      </c>
      <c r="E428" s="35" t="e">
        <f t="shared" si="49"/>
        <v>#N/A</v>
      </c>
      <c r="F428" s="35">
        <f t="shared" si="50"/>
        <v>-0.4</v>
      </c>
      <c r="G428" s="35">
        <v>-0.47</v>
      </c>
      <c r="H428" s="35">
        <f t="shared" si="54"/>
        <v>-0.5</v>
      </c>
    </row>
    <row r="429" spans="1:8" x14ac:dyDescent="0.25">
      <c r="A429" t="s">
        <v>129</v>
      </c>
      <c r="B429" s="38" t="s">
        <v>48</v>
      </c>
      <c r="C429" s="38">
        <f>VLOOKUP(B429,List!$A$2:$C$13,3,0)</f>
        <v>7</v>
      </c>
      <c r="D429" s="35">
        <v>0.43</v>
      </c>
      <c r="E429" s="35" t="e">
        <f t="shared" si="49"/>
        <v>#N/A</v>
      </c>
      <c r="F429" s="35">
        <f t="shared" si="50"/>
        <v>0.43</v>
      </c>
      <c r="G429" s="35">
        <v>-0.35</v>
      </c>
      <c r="H429" s="36">
        <f t="shared" si="54"/>
        <v>-0.5</v>
      </c>
    </row>
    <row r="430" spans="1:8" x14ac:dyDescent="0.25">
      <c r="A430" t="s">
        <v>135</v>
      </c>
      <c r="B430" s="38" t="s">
        <v>48</v>
      </c>
      <c r="C430" s="38">
        <f>VLOOKUP(B430,List!$A$2:$C$13,3,0)</f>
        <v>7</v>
      </c>
      <c r="D430" s="35">
        <v>-0.01</v>
      </c>
      <c r="E430" s="35" t="e">
        <f t="shared" si="49"/>
        <v>#N/A</v>
      </c>
      <c r="F430" s="35">
        <f t="shared" si="50"/>
        <v>-0.01</v>
      </c>
      <c r="G430" s="35">
        <v>-0.44</v>
      </c>
      <c r="H430" s="35">
        <f t="shared" si="54"/>
        <v>-0.5</v>
      </c>
    </row>
    <row r="431" spans="1:8" x14ac:dyDescent="0.25">
      <c r="A431" t="s">
        <v>130</v>
      </c>
      <c r="B431" s="38" t="s">
        <v>48</v>
      </c>
      <c r="C431" s="38">
        <f>VLOOKUP(B431,List!$A$2:$C$13,3,0)</f>
        <v>7</v>
      </c>
      <c r="D431" s="35">
        <v>0.42</v>
      </c>
      <c r="E431" s="35" t="e">
        <f t="shared" si="49"/>
        <v>#N/A</v>
      </c>
      <c r="F431" s="35">
        <f t="shared" si="50"/>
        <v>0.42</v>
      </c>
      <c r="G431" s="35">
        <v>-0.26</v>
      </c>
      <c r="H431" s="35">
        <f t="shared" si="54"/>
        <v>-0.5</v>
      </c>
    </row>
    <row r="432" spans="1:8" x14ac:dyDescent="0.25">
      <c r="A432" t="s">
        <v>133</v>
      </c>
      <c r="B432" s="38" t="s">
        <v>49</v>
      </c>
      <c r="C432" s="38">
        <f>VLOOKUP(B432,List!$A$2:$C$13,3,0)</f>
        <v>8</v>
      </c>
      <c r="D432" s="35">
        <v>-0.44</v>
      </c>
      <c r="E432" s="35">
        <f t="shared" si="49"/>
        <v>-0.44</v>
      </c>
      <c r="F432" s="35" t="e">
        <f t="shared" si="50"/>
        <v>#N/A</v>
      </c>
      <c r="G432" s="35">
        <v>0.37</v>
      </c>
      <c r="H432" s="35">
        <v>-0.5</v>
      </c>
    </row>
    <row r="433" spans="1:8" x14ac:dyDescent="0.25">
      <c r="A433" t="s">
        <v>137</v>
      </c>
      <c r="B433" s="38" t="s">
        <v>49</v>
      </c>
      <c r="C433" s="38">
        <f>VLOOKUP(B433,List!$A$2:$C$13,3,0)</f>
        <v>8</v>
      </c>
      <c r="D433" s="35">
        <v>-0.11</v>
      </c>
      <c r="E433" s="35">
        <f t="shared" si="49"/>
        <v>-0.11</v>
      </c>
      <c r="F433" s="35" t="e">
        <f t="shared" si="50"/>
        <v>#N/A</v>
      </c>
      <c r="G433" s="35">
        <v>0.05</v>
      </c>
      <c r="H433" s="35">
        <f t="shared" ref="H433:H441" si="55">H432</f>
        <v>-0.5</v>
      </c>
    </row>
    <row r="434" spans="1:8" x14ac:dyDescent="0.25">
      <c r="A434" t="s">
        <v>134</v>
      </c>
      <c r="B434" s="38" t="s">
        <v>49</v>
      </c>
      <c r="C434" s="38">
        <f>VLOOKUP(B434,List!$A$2:$C$13,3,0)</f>
        <v>8</v>
      </c>
      <c r="D434" s="35">
        <v>-0.2</v>
      </c>
      <c r="E434" s="35" t="e">
        <f t="shared" si="49"/>
        <v>#N/A</v>
      </c>
      <c r="F434" s="35">
        <f t="shared" si="50"/>
        <v>-0.2</v>
      </c>
      <c r="G434" s="35">
        <v>-0.21</v>
      </c>
      <c r="H434" s="35">
        <f t="shared" si="55"/>
        <v>-0.5</v>
      </c>
    </row>
    <row r="435" spans="1:8" x14ac:dyDescent="0.25">
      <c r="A435" t="s">
        <v>132</v>
      </c>
      <c r="B435" s="38" t="s">
        <v>49</v>
      </c>
      <c r="C435" s="38">
        <f>VLOOKUP(B435,List!$A$2:$C$13,3,0)</f>
        <v>8</v>
      </c>
      <c r="D435" s="35">
        <v>0.25</v>
      </c>
      <c r="E435" s="35" t="e">
        <f t="shared" si="49"/>
        <v>#N/A</v>
      </c>
      <c r="F435" s="35">
        <f t="shared" si="50"/>
        <v>0.25</v>
      </c>
      <c r="G435" s="35">
        <v>-0.48</v>
      </c>
      <c r="H435" s="35">
        <f t="shared" si="55"/>
        <v>-0.5</v>
      </c>
    </row>
    <row r="436" spans="1:8" x14ac:dyDescent="0.25">
      <c r="A436" t="s">
        <v>136</v>
      </c>
      <c r="B436" s="38" t="s">
        <v>49</v>
      </c>
      <c r="C436" s="38">
        <f>VLOOKUP(B436,List!$A$2:$C$13,3,0)</f>
        <v>8</v>
      </c>
      <c r="D436" s="35">
        <v>0.28999999999999998</v>
      </c>
      <c r="E436" s="35" t="e">
        <f t="shared" si="49"/>
        <v>#N/A</v>
      </c>
      <c r="F436" s="35">
        <f t="shared" si="50"/>
        <v>0.28999999999999998</v>
      </c>
      <c r="G436" s="35">
        <v>-0.12</v>
      </c>
      <c r="H436" s="35">
        <f t="shared" si="55"/>
        <v>-0.5</v>
      </c>
    </row>
    <row r="437" spans="1:8" x14ac:dyDescent="0.25">
      <c r="A437" t="s">
        <v>138</v>
      </c>
      <c r="B437" s="38" t="s">
        <v>49</v>
      </c>
      <c r="C437" s="38">
        <f>VLOOKUP(B437,List!$A$2:$C$13,3,0)</f>
        <v>8</v>
      </c>
      <c r="D437" s="35">
        <v>0.19</v>
      </c>
      <c r="E437" s="35">
        <f t="shared" si="49"/>
        <v>0.19</v>
      </c>
      <c r="F437" s="35" t="e">
        <f t="shared" si="50"/>
        <v>#N/A</v>
      </c>
      <c r="G437" s="35">
        <v>0.2</v>
      </c>
      <c r="H437" s="35">
        <f t="shared" si="55"/>
        <v>-0.5</v>
      </c>
    </row>
    <row r="438" spans="1:8" x14ac:dyDescent="0.25">
      <c r="A438" t="s">
        <v>131</v>
      </c>
      <c r="B438" s="38" t="s">
        <v>49</v>
      </c>
      <c r="C438" s="38">
        <f>VLOOKUP(B438,List!$A$2:$C$13,3,0)</f>
        <v>8</v>
      </c>
      <c r="D438" s="35">
        <v>-0.17</v>
      </c>
      <c r="E438" s="35">
        <f t="shared" si="49"/>
        <v>-0.17</v>
      </c>
      <c r="F438" s="35" t="e">
        <f t="shared" si="50"/>
        <v>#N/A</v>
      </c>
      <c r="G438" s="35">
        <v>0.26</v>
      </c>
      <c r="H438" s="35">
        <f t="shared" si="55"/>
        <v>-0.5</v>
      </c>
    </row>
    <row r="439" spans="1:8" x14ac:dyDescent="0.25">
      <c r="A439" t="s">
        <v>129</v>
      </c>
      <c r="B439" s="38" t="s">
        <v>49</v>
      </c>
      <c r="C439" s="38">
        <f>VLOOKUP(B439,List!$A$2:$C$13,3,0)</f>
        <v>8</v>
      </c>
      <c r="D439" s="35">
        <v>-0.11</v>
      </c>
      <c r="E439" s="35" t="e">
        <f t="shared" si="49"/>
        <v>#N/A</v>
      </c>
      <c r="F439" s="35">
        <f t="shared" si="50"/>
        <v>-0.11</v>
      </c>
      <c r="G439" s="35">
        <v>-0.26</v>
      </c>
      <c r="H439" s="36">
        <f t="shared" si="55"/>
        <v>-0.5</v>
      </c>
    </row>
    <row r="440" spans="1:8" x14ac:dyDescent="0.25">
      <c r="A440" t="s">
        <v>135</v>
      </c>
      <c r="B440" s="38" t="s">
        <v>49</v>
      </c>
      <c r="C440" s="38">
        <f>VLOOKUP(B440,List!$A$2:$C$13,3,0)</f>
        <v>8</v>
      </c>
      <c r="D440" s="35">
        <v>0.22</v>
      </c>
      <c r="E440" s="35">
        <f t="shared" si="49"/>
        <v>0.22</v>
      </c>
      <c r="F440" s="35" t="e">
        <f t="shared" si="50"/>
        <v>#N/A</v>
      </c>
      <c r="G440" s="35">
        <v>0.3</v>
      </c>
      <c r="H440" s="35">
        <f t="shared" si="55"/>
        <v>-0.5</v>
      </c>
    </row>
    <row r="441" spans="1:8" x14ac:dyDescent="0.25">
      <c r="A441" t="s">
        <v>130</v>
      </c>
      <c r="B441" s="38" t="s">
        <v>49</v>
      </c>
      <c r="C441" s="38">
        <f>VLOOKUP(B441,List!$A$2:$C$13,3,0)</f>
        <v>8</v>
      </c>
      <c r="D441" s="35">
        <v>0.19</v>
      </c>
      <c r="E441" s="35" t="e">
        <f t="shared" si="49"/>
        <v>#N/A</v>
      </c>
      <c r="F441" s="35">
        <f t="shared" si="50"/>
        <v>0.19</v>
      </c>
      <c r="G441" s="35">
        <v>-0.36</v>
      </c>
      <c r="H441" s="35">
        <f t="shared" si="55"/>
        <v>-0.5</v>
      </c>
    </row>
    <row r="442" spans="1:8" x14ac:dyDescent="0.25">
      <c r="A442" t="s">
        <v>133</v>
      </c>
      <c r="B442" s="38" t="s">
        <v>50</v>
      </c>
      <c r="C442" s="38">
        <f>VLOOKUP(B442,List!$A$2:$C$13,3,0)</f>
        <v>9</v>
      </c>
      <c r="D442" s="35">
        <v>-0.13</v>
      </c>
      <c r="E442" s="35" t="e">
        <f t="shared" si="49"/>
        <v>#N/A</v>
      </c>
      <c r="F442" s="35">
        <f t="shared" si="50"/>
        <v>-0.13</v>
      </c>
      <c r="G442" s="35">
        <v>-0.41</v>
      </c>
      <c r="H442" s="35">
        <v>-0.5</v>
      </c>
    </row>
    <row r="443" spans="1:8" x14ac:dyDescent="0.25">
      <c r="A443" t="s">
        <v>137</v>
      </c>
      <c r="B443" s="38" t="s">
        <v>50</v>
      </c>
      <c r="C443" s="38">
        <f>VLOOKUP(B443,List!$A$2:$C$13,3,0)</f>
        <v>9</v>
      </c>
      <c r="D443" s="35">
        <v>-0.27</v>
      </c>
      <c r="E443" s="35">
        <f t="shared" si="49"/>
        <v>-0.27</v>
      </c>
      <c r="F443" s="35" t="e">
        <f t="shared" si="50"/>
        <v>#N/A</v>
      </c>
      <c r="G443" s="35">
        <v>0.18</v>
      </c>
      <c r="H443" s="35">
        <f t="shared" ref="H443:H451" si="56">H442</f>
        <v>-0.5</v>
      </c>
    </row>
    <row r="444" spans="1:8" x14ac:dyDescent="0.25">
      <c r="A444" t="s">
        <v>134</v>
      </c>
      <c r="B444" s="38" t="s">
        <v>50</v>
      </c>
      <c r="C444" s="38">
        <f>VLOOKUP(B444,List!$A$2:$C$13,3,0)</f>
        <v>9</v>
      </c>
      <c r="D444" s="35">
        <v>0.18</v>
      </c>
      <c r="E444" s="35">
        <f t="shared" si="49"/>
        <v>0.18</v>
      </c>
      <c r="F444" s="35" t="e">
        <f t="shared" si="50"/>
        <v>#N/A</v>
      </c>
      <c r="G444" s="35">
        <v>0.2</v>
      </c>
      <c r="H444" s="35">
        <f t="shared" si="56"/>
        <v>-0.5</v>
      </c>
    </row>
    <row r="445" spans="1:8" x14ac:dyDescent="0.25">
      <c r="A445" t="s">
        <v>132</v>
      </c>
      <c r="B445" s="38" t="s">
        <v>50</v>
      </c>
      <c r="C445" s="38">
        <f>VLOOKUP(B445,List!$A$2:$C$13,3,0)</f>
        <v>9</v>
      </c>
      <c r="D445" s="35">
        <v>-7.0000000000000007E-2</v>
      </c>
      <c r="E445" s="35">
        <f t="shared" si="49"/>
        <v>-7.0000000000000007E-2</v>
      </c>
      <c r="F445" s="35" t="e">
        <f t="shared" si="50"/>
        <v>#N/A</v>
      </c>
      <c r="G445" s="35">
        <v>0.38</v>
      </c>
      <c r="H445" s="35">
        <f t="shared" si="56"/>
        <v>-0.5</v>
      </c>
    </row>
    <row r="446" spans="1:8" x14ac:dyDescent="0.25">
      <c r="A446" t="s">
        <v>136</v>
      </c>
      <c r="B446" s="38" t="s">
        <v>50</v>
      </c>
      <c r="C446" s="38">
        <f>VLOOKUP(B446,List!$A$2:$C$13,3,0)</f>
        <v>9</v>
      </c>
      <c r="D446" s="35">
        <v>-0.04</v>
      </c>
      <c r="E446" s="35" t="e">
        <f t="shared" si="49"/>
        <v>#N/A</v>
      </c>
      <c r="F446" s="35">
        <f t="shared" si="50"/>
        <v>-0.04</v>
      </c>
      <c r="G446" s="35">
        <v>-0.33</v>
      </c>
      <c r="H446" s="35">
        <f t="shared" si="56"/>
        <v>-0.5</v>
      </c>
    </row>
    <row r="447" spans="1:8" x14ac:dyDescent="0.25">
      <c r="A447" t="s">
        <v>138</v>
      </c>
      <c r="B447" s="38" t="s">
        <v>50</v>
      </c>
      <c r="C447" s="38">
        <f>VLOOKUP(B447,List!$A$2:$C$13,3,0)</f>
        <v>9</v>
      </c>
      <c r="D447" s="35">
        <v>0.12</v>
      </c>
      <c r="E447" s="35" t="e">
        <f t="shared" si="49"/>
        <v>#N/A</v>
      </c>
      <c r="F447" s="35">
        <f t="shared" si="50"/>
        <v>0.12</v>
      </c>
      <c r="G447" s="35">
        <v>-0.22</v>
      </c>
      <c r="H447" s="35">
        <f t="shared" si="56"/>
        <v>-0.5</v>
      </c>
    </row>
    <row r="448" spans="1:8" x14ac:dyDescent="0.25">
      <c r="A448" t="s">
        <v>131</v>
      </c>
      <c r="B448" s="38" t="s">
        <v>50</v>
      </c>
      <c r="C448" s="38">
        <f>VLOOKUP(B448,List!$A$2:$C$13,3,0)</f>
        <v>9</v>
      </c>
      <c r="D448" s="35">
        <v>0.32</v>
      </c>
      <c r="E448" s="35" t="e">
        <f t="shared" si="49"/>
        <v>#N/A</v>
      </c>
      <c r="F448" s="35">
        <f t="shared" si="50"/>
        <v>0.32</v>
      </c>
      <c r="G448" s="35">
        <v>-0.46</v>
      </c>
      <c r="H448" s="35">
        <f t="shared" si="56"/>
        <v>-0.5</v>
      </c>
    </row>
    <row r="449" spans="1:8" x14ac:dyDescent="0.25">
      <c r="A449" t="s">
        <v>129</v>
      </c>
      <c r="B449" s="38" t="s">
        <v>50</v>
      </c>
      <c r="C449" s="38">
        <f>VLOOKUP(B449,List!$A$2:$C$13,3,0)</f>
        <v>9</v>
      </c>
      <c r="D449" s="35">
        <v>0.33</v>
      </c>
      <c r="E449" s="35">
        <f t="shared" si="49"/>
        <v>0.33</v>
      </c>
      <c r="F449" s="35" t="e">
        <f t="shared" si="50"/>
        <v>#N/A</v>
      </c>
      <c r="G449" s="35">
        <v>0.36</v>
      </c>
      <c r="H449" s="36">
        <f t="shared" si="56"/>
        <v>-0.5</v>
      </c>
    </row>
    <row r="450" spans="1:8" x14ac:dyDescent="0.25">
      <c r="A450" t="s">
        <v>135</v>
      </c>
      <c r="B450" s="38" t="s">
        <v>50</v>
      </c>
      <c r="C450" s="38">
        <f>VLOOKUP(B450,List!$A$2:$C$13,3,0)</f>
        <v>9</v>
      </c>
      <c r="D450" s="35">
        <v>-0.27</v>
      </c>
      <c r="E450" s="35" t="e">
        <f t="shared" si="49"/>
        <v>#N/A</v>
      </c>
      <c r="F450" s="35">
        <f t="shared" si="50"/>
        <v>-0.27</v>
      </c>
      <c r="G450" s="35">
        <v>-0.3</v>
      </c>
      <c r="H450" s="35">
        <f t="shared" si="56"/>
        <v>-0.5</v>
      </c>
    </row>
    <row r="451" spans="1:8" x14ac:dyDescent="0.25">
      <c r="A451" t="s">
        <v>130</v>
      </c>
      <c r="B451" s="38" t="s">
        <v>50</v>
      </c>
      <c r="C451" s="38">
        <f>VLOOKUP(B451,List!$A$2:$C$13,3,0)</f>
        <v>9</v>
      </c>
      <c r="D451" s="35">
        <v>0.02</v>
      </c>
      <c r="E451" s="35">
        <f t="shared" si="49"/>
        <v>0.02</v>
      </c>
      <c r="F451" s="35" t="e">
        <f t="shared" si="50"/>
        <v>#N/A</v>
      </c>
      <c r="G451" s="35">
        <v>0.46</v>
      </c>
      <c r="H451" s="35">
        <f t="shared" si="56"/>
        <v>-0.5</v>
      </c>
    </row>
    <row r="452" spans="1:8" x14ac:dyDescent="0.25">
      <c r="A452" t="s">
        <v>133</v>
      </c>
      <c r="B452" s="38" t="s">
        <v>51</v>
      </c>
      <c r="C452" s="38">
        <f>VLOOKUP(B452,List!$A$2:$C$13,3,0)</f>
        <v>10</v>
      </c>
      <c r="D452" s="35">
        <v>0.48</v>
      </c>
      <c r="E452" s="35" t="e">
        <f t="shared" si="49"/>
        <v>#N/A</v>
      </c>
      <c r="F452" s="35">
        <f t="shared" si="50"/>
        <v>0.48</v>
      </c>
      <c r="G452" s="35">
        <v>0.12</v>
      </c>
      <c r="H452" s="35">
        <v>-0.5</v>
      </c>
    </row>
    <row r="453" spans="1:8" x14ac:dyDescent="0.25">
      <c r="A453" t="s">
        <v>137</v>
      </c>
      <c r="B453" s="38" t="s">
        <v>51</v>
      </c>
      <c r="C453" s="38">
        <f>VLOOKUP(B453,List!$A$2:$C$13,3,0)</f>
        <v>10</v>
      </c>
      <c r="D453" s="35">
        <v>-0.05</v>
      </c>
      <c r="E453" s="35" t="e">
        <f t="shared" ref="E453:E481" si="57">IF(D453&lt;G453,D453,NA())</f>
        <v>#N/A</v>
      </c>
      <c r="F453" s="35">
        <f t="shared" ref="F453:F481" si="58">IF(D453&gt;G453,D453,NA())</f>
        <v>-0.05</v>
      </c>
      <c r="G453" s="35">
        <v>-0.1</v>
      </c>
      <c r="H453" s="35">
        <f t="shared" ref="H453:H461" si="59">H452</f>
        <v>-0.5</v>
      </c>
    </row>
    <row r="454" spans="1:8" x14ac:dyDescent="0.25">
      <c r="A454" t="s">
        <v>134</v>
      </c>
      <c r="B454" s="38" t="s">
        <v>51</v>
      </c>
      <c r="C454" s="38">
        <f>VLOOKUP(B454,List!$A$2:$C$13,3,0)</f>
        <v>10</v>
      </c>
      <c r="D454" s="35">
        <v>0.04</v>
      </c>
      <c r="E454" s="35">
        <f t="shared" si="57"/>
        <v>0.04</v>
      </c>
      <c r="F454" s="35" t="e">
        <f t="shared" si="58"/>
        <v>#N/A</v>
      </c>
      <c r="G454" s="35">
        <v>0.21</v>
      </c>
      <c r="H454" s="35">
        <f t="shared" si="59"/>
        <v>-0.5</v>
      </c>
    </row>
    <row r="455" spans="1:8" x14ac:dyDescent="0.25">
      <c r="A455" t="s">
        <v>132</v>
      </c>
      <c r="B455" s="38" t="s">
        <v>51</v>
      </c>
      <c r="C455" s="38">
        <f>VLOOKUP(B455,List!$A$2:$C$13,3,0)</f>
        <v>10</v>
      </c>
      <c r="D455" s="35">
        <v>-0.03</v>
      </c>
      <c r="E455" s="35">
        <f t="shared" si="57"/>
        <v>-0.03</v>
      </c>
      <c r="F455" s="35" t="e">
        <f t="shared" si="58"/>
        <v>#N/A</v>
      </c>
      <c r="G455" s="35">
        <v>0.37</v>
      </c>
      <c r="H455" s="35">
        <f t="shared" si="59"/>
        <v>-0.5</v>
      </c>
    </row>
    <row r="456" spans="1:8" x14ac:dyDescent="0.25">
      <c r="A456" t="s">
        <v>136</v>
      </c>
      <c r="B456" s="38" t="s">
        <v>51</v>
      </c>
      <c r="C456" s="38">
        <f>VLOOKUP(B456,List!$A$2:$C$13,3,0)</f>
        <v>10</v>
      </c>
      <c r="D456" s="35">
        <v>-0.33</v>
      </c>
      <c r="E456" s="35">
        <f t="shared" si="57"/>
        <v>-0.33</v>
      </c>
      <c r="F456" s="35" t="e">
        <f t="shared" si="58"/>
        <v>#N/A</v>
      </c>
      <c r="G456" s="35">
        <v>0.37</v>
      </c>
      <c r="H456" s="35">
        <f t="shared" si="59"/>
        <v>-0.5</v>
      </c>
    </row>
    <row r="457" spans="1:8" x14ac:dyDescent="0.25">
      <c r="A457" t="s">
        <v>138</v>
      </c>
      <c r="B457" s="38" t="s">
        <v>51</v>
      </c>
      <c r="C457" s="38">
        <f>VLOOKUP(B457,List!$A$2:$C$13,3,0)</f>
        <v>10</v>
      </c>
      <c r="D457" s="35">
        <v>0.19</v>
      </c>
      <c r="E457" s="35">
        <f t="shared" si="57"/>
        <v>0.19</v>
      </c>
      <c r="F457" s="35" t="e">
        <f t="shared" si="58"/>
        <v>#N/A</v>
      </c>
      <c r="G457" s="35">
        <v>0.48</v>
      </c>
      <c r="H457" s="35">
        <f t="shared" si="59"/>
        <v>-0.5</v>
      </c>
    </row>
    <row r="458" spans="1:8" x14ac:dyDescent="0.25">
      <c r="A458" t="s">
        <v>131</v>
      </c>
      <c r="B458" s="38" t="s">
        <v>51</v>
      </c>
      <c r="C458" s="38">
        <f>VLOOKUP(B458,List!$A$2:$C$13,3,0)</f>
        <v>10</v>
      </c>
      <c r="D458" s="35">
        <v>0.48</v>
      </c>
      <c r="E458" s="35" t="e">
        <f t="shared" si="57"/>
        <v>#N/A</v>
      </c>
      <c r="F458" s="35">
        <f t="shared" si="58"/>
        <v>0.48</v>
      </c>
      <c r="G458" s="35">
        <v>0.44</v>
      </c>
      <c r="H458" s="35">
        <f t="shared" si="59"/>
        <v>-0.5</v>
      </c>
    </row>
    <row r="459" spans="1:8" x14ac:dyDescent="0.25">
      <c r="A459" t="s">
        <v>129</v>
      </c>
      <c r="B459" s="38" t="s">
        <v>51</v>
      </c>
      <c r="C459" s="38">
        <f>VLOOKUP(B459,List!$A$2:$C$13,3,0)</f>
        <v>10</v>
      </c>
      <c r="D459" s="35">
        <v>0.04</v>
      </c>
      <c r="E459" s="35" t="e">
        <f t="shared" si="57"/>
        <v>#N/A</v>
      </c>
      <c r="F459" s="35">
        <f t="shared" si="58"/>
        <v>0.04</v>
      </c>
      <c r="G459" s="35">
        <v>-0.1</v>
      </c>
      <c r="H459" s="36">
        <f t="shared" si="59"/>
        <v>-0.5</v>
      </c>
    </row>
    <row r="460" spans="1:8" x14ac:dyDescent="0.25">
      <c r="A460" t="s">
        <v>135</v>
      </c>
      <c r="B460" s="38" t="s">
        <v>51</v>
      </c>
      <c r="C460" s="38">
        <f>VLOOKUP(B460,List!$A$2:$C$13,3,0)</f>
        <v>10</v>
      </c>
      <c r="D460" s="35">
        <v>-0.06</v>
      </c>
      <c r="E460" s="35" t="e">
        <f t="shared" si="57"/>
        <v>#N/A</v>
      </c>
      <c r="F460" s="35">
        <f t="shared" si="58"/>
        <v>-0.06</v>
      </c>
      <c r="G460" s="35">
        <v>-0.15</v>
      </c>
      <c r="H460" s="35">
        <f t="shared" si="59"/>
        <v>-0.5</v>
      </c>
    </row>
    <row r="461" spans="1:8" x14ac:dyDescent="0.25">
      <c r="A461" t="s">
        <v>130</v>
      </c>
      <c r="B461" s="38" t="s">
        <v>51</v>
      </c>
      <c r="C461" s="38">
        <f>VLOOKUP(B461,List!$A$2:$C$13,3,0)</f>
        <v>10</v>
      </c>
      <c r="D461" s="35">
        <v>-7.0000000000000007E-2</v>
      </c>
      <c r="E461" s="35">
        <f t="shared" si="57"/>
        <v>-7.0000000000000007E-2</v>
      </c>
      <c r="F461" s="35" t="e">
        <f t="shared" si="58"/>
        <v>#N/A</v>
      </c>
      <c r="G461" s="35">
        <v>0.1</v>
      </c>
      <c r="H461" s="35">
        <f t="shared" si="59"/>
        <v>-0.5</v>
      </c>
    </row>
    <row r="462" spans="1:8" x14ac:dyDescent="0.25">
      <c r="A462" t="s">
        <v>133</v>
      </c>
      <c r="B462" s="38" t="s">
        <v>6</v>
      </c>
      <c r="C462" s="38">
        <f>VLOOKUP(B462,List!$A$2:$C$13,3,0)</f>
        <v>11</v>
      </c>
      <c r="D462" s="35">
        <v>0</v>
      </c>
      <c r="E462" s="35">
        <f t="shared" si="57"/>
        <v>0</v>
      </c>
      <c r="F462" s="35" t="e">
        <f t="shared" si="58"/>
        <v>#N/A</v>
      </c>
      <c r="G462" s="35">
        <v>0.17</v>
      </c>
      <c r="H462" s="35">
        <v>-0.5</v>
      </c>
    </row>
    <row r="463" spans="1:8" x14ac:dyDescent="0.25">
      <c r="A463" t="s">
        <v>137</v>
      </c>
      <c r="B463" s="38" t="s">
        <v>6</v>
      </c>
      <c r="C463" s="38">
        <f>VLOOKUP(B463,List!$A$2:$C$13,3,0)</f>
        <v>11</v>
      </c>
      <c r="D463" s="35">
        <v>-0.4</v>
      </c>
      <c r="E463" s="35">
        <f t="shared" si="57"/>
        <v>-0.4</v>
      </c>
      <c r="F463" s="35" t="e">
        <f t="shared" si="58"/>
        <v>#N/A</v>
      </c>
      <c r="G463" s="35">
        <v>0.38</v>
      </c>
      <c r="H463" s="35">
        <f t="shared" ref="H463:H471" si="60">H462</f>
        <v>-0.5</v>
      </c>
    </row>
    <row r="464" spans="1:8" x14ac:dyDescent="0.25">
      <c r="A464" t="s">
        <v>134</v>
      </c>
      <c r="B464" s="38" t="s">
        <v>6</v>
      </c>
      <c r="C464" s="38">
        <f>VLOOKUP(B464,List!$A$2:$C$13,3,0)</f>
        <v>11</v>
      </c>
      <c r="D464" s="35">
        <v>-0.5</v>
      </c>
      <c r="E464" s="35">
        <f t="shared" si="57"/>
        <v>-0.5</v>
      </c>
      <c r="F464" s="35" t="e">
        <f t="shared" si="58"/>
        <v>#N/A</v>
      </c>
      <c r="G464" s="35">
        <v>-0.14000000000000001</v>
      </c>
      <c r="H464" s="35">
        <f t="shared" si="60"/>
        <v>-0.5</v>
      </c>
    </row>
    <row r="465" spans="1:8" x14ac:dyDescent="0.25">
      <c r="A465" t="s">
        <v>132</v>
      </c>
      <c r="B465" s="38" t="s">
        <v>6</v>
      </c>
      <c r="C465" s="38">
        <f>VLOOKUP(B465,List!$A$2:$C$13,3,0)</f>
        <v>11</v>
      </c>
      <c r="D465" s="35">
        <v>0.09</v>
      </c>
      <c r="E465" s="35" t="e">
        <f t="shared" si="57"/>
        <v>#N/A</v>
      </c>
      <c r="F465" s="35">
        <f t="shared" si="58"/>
        <v>0.09</v>
      </c>
      <c r="G465" s="35">
        <v>0.05</v>
      </c>
      <c r="H465" s="35">
        <f t="shared" si="60"/>
        <v>-0.5</v>
      </c>
    </row>
    <row r="466" spans="1:8" x14ac:dyDescent="0.25">
      <c r="A466" t="s">
        <v>136</v>
      </c>
      <c r="B466" s="38" t="s">
        <v>6</v>
      </c>
      <c r="C466" s="38">
        <f>VLOOKUP(B466,List!$A$2:$C$13,3,0)</f>
        <v>11</v>
      </c>
      <c r="D466" s="35">
        <v>0.01</v>
      </c>
      <c r="E466" s="35" t="e">
        <f t="shared" si="57"/>
        <v>#N/A</v>
      </c>
      <c r="F466" s="35">
        <f t="shared" si="58"/>
        <v>0.01</v>
      </c>
      <c r="G466" s="35">
        <v>-0.11</v>
      </c>
      <c r="H466" s="35">
        <f t="shared" si="60"/>
        <v>-0.5</v>
      </c>
    </row>
    <row r="467" spans="1:8" x14ac:dyDescent="0.25">
      <c r="A467" t="s">
        <v>138</v>
      </c>
      <c r="B467" s="38" t="s">
        <v>6</v>
      </c>
      <c r="C467" s="38">
        <f>VLOOKUP(B467,List!$A$2:$C$13,3,0)</f>
        <v>11</v>
      </c>
      <c r="D467" s="35">
        <v>-0.31</v>
      </c>
      <c r="E467" s="35">
        <f t="shared" si="57"/>
        <v>-0.31</v>
      </c>
      <c r="F467" s="35" t="e">
        <f t="shared" si="58"/>
        <v>#N/A</v>
      </c>
      <c r="G467" s="35">
        <v>-0.15</v>
      </c>
      <c r="H467" s="35">
        <f t="shared" si="60"/>
        <v>-0.5</v>
      </c>
    </row>
    <row r="468" spans="1:8" x14ac:dyDescent="0.25">
      <c r="A468" t="s">
        <v>131</v>
      </c>
      <c r="B468" s="38" t="s">
        <v>6</v>
      </c>
      <c r="C468" s="38">
        <f>VLOOKUP(B468,List!$A$2:$C$13,3,0)</f>
        <v>11</v>
      </c>
      <c r="D468" s="35">
        <v>0.34</v>
      </c>
      <c r="E468" s="35" t="e">
        <f t="shared" si="57"/>
        <v>#N/A</v>
      </c>
      <c r="F468" s="35">
        <f t="shared" si="58"/>
        <v>0.34</v>
      </c>
      <c r="G468" s="35">
        <v>0.17</v>
      </c>
      <c r="H468" s="35">
        <f t="shared" si="60"/>
        <v>-0.5</v>
      </c>
    </row>
    <row r="469" spans="1:8" x14ac:dyDescent="0.25">
      <c r="A469" t="s">
        <v>129</v>
      </c>
      <c r="B469" s="38" t="s">
        <v>6</v>
      </c>
      <c r="C469" s="38">
        <f>VLOOKUP(B469,List!$A$2:$C$13,3,0)</f>
        <v>11</v>
      </c>
      <c r="D469" s="35">
        <v>-0.15</v>
      </c>
      <c r="E469" s="35">
        <f t="shared" si="57"/>
        <v>-0.15</v>
      </c>
      <c r="F469" s="35" t="e">
        <f t="shared" si="58"/>
        <v>#N/A</v>
      </c>
      <c r="G469" s="35">
        <v>-0.13</v>
      </c>
      <c r="H469" s="36">
        <f t="shared" si="60"/>
        <v>-0.5</v>
      </c>
    </row>
    <row r="470" spans="1:8" x14ac:dyDescent="0.25">
      <c r="A470" t="s">
        <v>135</v>
      </c>
      <c r="B470" s="38" t="s">
        <v>6</v>
      </c>
      <c r="C470" s="38">
        <f>VLOOKUP(B470,List!$A$2:$C$13,3,0)</f>
        <v>11</v>
      </c>
      <c r="D470" s="35">
        <v>7.0000000000000007E-2</v>
      </c>
      <c r="E470" s="35" t="e">
        <f t="shared" si="57"/>
        <v>#N/A</v>
      </c>
      <c r="F470" s="35">
        <f t="shared" si="58"/>
        <v>7.0000000000000007E-2</v>
      </c>
      <c r="G470" s="35">
        <v>-0.42</v>
      </c>
      <c r="H470" s="35">
        <f t="shared" si="60"/>
        <v>-0.5</v>
      </c>
    </row>
    <row r="471" spans="1:8" x14ac:dyDescent="0.25">
      <c r="A471" t="s">
        <v>130</v>
      </c>
      <c r="B471" s="38" t="s">
        <v>6</v>
      </c>
      <c r="C471" s="38">
        <f>VLOOKUP(B471,List!$A$2:$C$13,3,0)</f>
        <v>11</v>
      </c>
      <c r="D471" s="35">
        <v>0.34</v>
      </c>
      <c r="E471" s="35" t="e">
        <f t="shared" si="57"/>
        <v>#N/A</v>
      </c>
      <c r="F471" s="35">
        <f t="shared" si="58"/>
        <v>0.34</v>
      </c>
      <c r="G471" s="35">
        <v>0.26</v>
      </c>
      <c r="H471" s="35">
        <f t="shared" si="60"/>
        <v>-0.5</v>
      </c>
    </row>
    <row r="472" spans="1:8" x14ac:dyDescent="0.25">
      <c r="A472" t="s">
        <v>133</v>
      </c>
      <c r="B472" s="38" t="s">
        <v>52</v>
      </c>
      <c r="C472" s="38">
        <f>VLOOKUP(B472,List!$A$2:$C$13,3,0)</f>
        <v>12</v>
      </c>
      <c r="D472" s="35">
        <v>-0.28000000000000003</v>
      </c>
      <c r="E472" s="35">
        <f t="shared" si="57"/>
        <v>-0.28000000000000003</v>
      </c>
      <c r="F472" s="35" t="e">
        <f t="shared" si="58"/>
        <v>#N/A</v>
      </c>
      <c r="G472" s="35">
        <v>-0.09</v>
      </c>
      <c r="H472" s="35">
        <v>-0.5</v>
      </c>
    </row>
    <row r="473" spans="1:8" x14ac:dyDescent="0.25">
      <c r="A473" t="s">
        <v>137</v>
      </c>
      <c r="B473" s="38" t="s">
        <v>52</v>
      </c>
      <c r="C473" s="38">
        <f>VLOOKUP(B473,List!$A$2:$C$13,3,0)</f>
        <v>12</v>
      </c>
      <c r="D473" s="35">
        <v>-0.02</v>
      </c>
      <c r="E473" s="35">
        <f t="shared" si="57"/>
        <v>-0.02</v>
      </c>
      <c r="F473" s="35" t="e">
        <f t="shared" si="58"/>
        <v>#N/A</v>
      </c>
      <c r="G473" s="35">
        <v>0.34</v>
      </c>
      <c r="H473" s="35">
        <f t="shared" ref="H473:H481" si="61">H472</f>
        <v>-0.5</v>
      </c>
    </row>
    <row r="474" spans="1:8" x14ac:dyDescent="0.25">
      <c r="A474" t="s">
        <v>134</v>
      </c>
      <c r="B474" s="38" t="s">
        <v>52</v>
      </c>
      <c r="C474" s="38">
        <f>VLOOKUP(B474,List!$A$2:$C$13,3,0)</f>
        <v>12</v>
      </c>
      <c r="D474" s="35">
        <v>0.28999999999999998</v>
      </c>
      <c r="E474" s="35">
        <f t="shared" si="57"/>
        <v>0.28999999999999998</v>
      </c>
      <c r="F474" s="35" t="e">
        <f t="shared" si="58"/>
        <v>#N/A</v>
      </c>
      <c r="G474" s="35">
        <v>0.31</v>
      </c>
      <c r="H474" s="35">
        <f t="shared" si="61"/>
        <v>-0.5</v>
      </c>
    </row>
    <row r="475" spans="1:8" x14ac:dyDescent="0.25">
      <c r="A475" t="s">
        <v>132</v>
      </c>
      <c r="B475" s="38" t="s">
        <v>52</v>
      </c>
      <c r="C475" s="38">
        <f>VLOOKUP(B475,List!$A$2:$C$13,3,0)</f>
        <v>12</v>
      </c>
      <c r="D475" s="35">
        <v>0.42</v>
      </c>
      <c r="E475" s="35" t="e">
        <f t="shared" si="57"/>
        <v>#N/A</v>
      </c>
      <c r="F475" s="35">
        <f t="shared" si="58"/>
        <v>0.42</v>
      </c>
      <c r="G475" s="35">
        <v>-0.02</v>
      </c>
      <c r="H475" s="35">
        <f t="shared" si="61"/>
        <v>-0.5</v>
      </c>
    </row>
    <row r="476" spans="1:8" x14ac:dyDescent="0.25">
      <c r="A476" t="s">
        <v>136</v>
      </c>
      <c r="B476" s="38" t="s">
        <v>52</v>
      </c>
      <c r="C476" s="38">
        <f>VLOOKUP(B476,List!$A$2:$C$13,3,0)</f>
        <v>12</v>
      </c>
      <c r="D476" s="35">
        <v>0.45</v>
      </c>
      <c r="E476" s="35" t="e">
        <f t="shared" si="57"/>
        <v>#N/A</v>
      </c>
      <c r="F476" s="35">
        <f t="shared" si="58"/>
        <v>0.45</v>
      </c>
      <c r="G476" s="35">
        <v>-0.18</v>
      </c>
      <c r="H476" s="35">
        <f t="shared" si="61"/>
        <v>-0.5</v>
      </c>
    </row>
    <row r="477" spans="1:8" x14ac:dyDescent="0.25">
      <c r="A477" t="s">
        <v>138</v>
      </c>
      <c r="B477" s="38" t="s">
        <v>52</v>
      </c>
      <c r="C477" s="38">
        <f>VLOOKUP(B477,List!$A$2:$C$13,3,0)</f>
        <v>12</v>
      </c>
      <c r="D477" s="35">
        <v>0.5</v>
      </c>
      <c r="E477" s="35" t="e">
        <f t="shared" si="57"/>
        <v>#N/A</v>
      </c>
      <c r="F477" s="35">
        <f t="shared" si="58"/>
        <v>0.5</v>
      </c>
      <c r="G477" s="35">
        <v>0.49</v>
      </c>
      <c r="H477" s="35">
        <f t="shared" si="61"/>
        <v>-0.5</v>
      </c>
    </row>
    <row r="478" spans="1:8" x14ac:dyDescent="0.25">
      <c r="A478" t="s">
        <v>131</v>
      </c>
      <c r="B478" s="38" t="s">
        <v>52</v>
      </c>
      <c r="C478" s="38">
        <f>VLOOKUP(B478,List!$A$2:$C$13,3,0)</f>
        <v>12</v>
      </c>
      <c r="D478" s="35">
        <v>0.02</v>
      </c>
      <c r="E478" s="35" t="e">
        <f t="shared" si="57"/>
        <v>#N/A</v>
      </c>
      <c r="F478" s="35">
        <f t="shared" si="58"/>
        <v>0.02</v>
      </c>
      <c r="G478" s="35">
        <v>-0.18</v>
      </c>
      <c r="H478" s="35">
        <f t="shared" si="61"/>
        <v>-0.5</v>
      </c>
    </row>
    <row r="479" spans="1:8" x14ac:dyDescent="0.25">
      <c r="A479" t="s">
        <v>129</v>
      </c>
      <c r="B479" s="38" t="s">
        <v>52</v>
      </c>
      <c r="C479" s="38">
        <f>VLOOKUP(B479,List!$A$2:$C$13,3,0)</f>
        <v>12</v>
      </c>
      <c r="D479" s="35">
        <v>0.08</v>
      </c>
      <c r="E479" s="35">
        <f t="shared" si="57"/>
        <v>0.08</v>
      </c>
      <c r="F479" s="35" t="e">
        <f t="shared" si="58"/>
        <v>#N/A</v>
      </c>
      <c r="G479" s="35">
        <v>0.12</v>
      </c>
      <c r="H479" s="36">
        <f t="shared" si="61"/>
        <v>-0.5</v>
      </c>
    </row>
    <row r="480" spans="1:8" x14ac:dyDescent="0.25">
      <c r="A480" t="s">
        <v>135</v>
      </c>
      <c r="B480" s="38" t="s">
        <v>52</v>
      </c>
      <c r="C480" s="38">
        <f>VLOOKUP(B480,List!$A$2:$C$13,3,0)</f>
        <v>12</v>
      </c>
      <c r="D480" s="35">
        <v>-0.11</v>
      </c>
      <c r="E480" s="35" t="e">
        <f t="shared" si="57"/>
        <v>#N/A</v>
      </c>
      <c r="F480" s="35">
        <f t="shared" si="58"/>
        <v>-0.11</v>
      </c>
      <c r="G480" s="35">
        <v>-0.12</v>
      </c>
      <c r="H480" s="35">
        <f t="shared" si="61"/>
        <v>-0.5</v>
      </c>
    </row>
    <row r="481" spans="1:8" x14ac:dyDescent="0.25">
      <c r="A481" t="s">
        <v>130</v>
      </c>
      <c r="B481" s="38" t="s">
        <v>52</v>
      </c>
      <c r="C481" s="38">
        <f>VLOOKUP(B481,List!$A$2:$C$13,3,0)</f>
        <v>12</v>
      </c>
      <c r="D481" s="35">
        <v>0.24</v>
      </c>
      <c r="E481" s="35">
        <f t="shared" si="57"/>
        <v>0.24</v>
      </c>
      <c r="F481" s="35" t="e">
        <f t="shared" si="58"/>
        <v>#N/A</v>
      </c>
      <c r="G481" s="35">
        <v>0.27</v>
      </c>
      <c r="H481" s="35">
        <f t="shared" si="61"/>
        <v>-0.5</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sheetPr>
  <dimension ref="A2:Q45"/>
  <sheetViews>
    <sheetView topLeftCell="C7" workbookViewId="0">
      <selection activeCell="Q1" sqref="E1:Q1048576"/>
    </sheetView>
  </sheetViews>
  <sheetFormatPr defaultRowHeight="15" x14ac:dyDescent="0.25"/>
  <cols>
    <col min="1" max="1" width="6.5703125" bestFit="1" customWidth="1"/>
    <col min="2" max="2" width="11.7109375" bestFit="1" customWidth="1"/>
    <col min="4" max="4" width="12.5703125" bestFit="1" customWidth="1"/>
    <col min="5" max="5" width="12.5703125" customWidth="1"/>
  </cols>
  <sheetData>
    <row r="2" spans="1:17" x14ac:dyDescent="0.25">
      <c r="A2" s="20" t="s">
        <v>41</v>
      </c>
      <c r="B2" s="20" t="s">
        <v>54</v>
      </c>
      <c r="C2" s="20" t="s">
        <v>55</v>
      </c>
      <c r="D2" s="11" t="s">
        <v>128</v>
      </c>
      <c r="E2" s="52" t="s">
        <v>52</v>
      </c>
      <c r="F2" s="10" t="s">
        <v>42</v>
      </c>
      <c r="G2" s="10" t="s">
        <v>43</v>
      </c>
      <c r="H2" s="10" t="s">
        <v>44</v>
      </c>
      <c r="I2" s="10" t="s">
        <v>45</v>
      </c>
      <c r="J2" s="10" t="s">
        <v>46</v>
      </c>
      <c r="K2" s="10" t="s">
        <v>47</v>
      </c>
      <c r="L2" s="10" t="s">
        <v>48</v>
      </c>
      <c r="M2" s="10" t="s">
        <v>49</v>
      </c>
      <c r="N2" s="10" t="s">
        <v>50</v>
      </c>
      <c r="O2" s="10" t="s">
        <v>51</v>
      </c>
      <c r="P2" s="10" t="s">
        <v>6</v>
      </c>
      <c r="Q2" s="10" t="s">
        <v>52</v>
      </c>
    </row>
    <row r="3" spans="1:17" x14ac:dyDescent="0.25">
      <c r="A3" t="s">
        <v>20</v>
      </c>
      <c r="B3" s="5" t="s">
        <v>143</v>
      </c>
      <c r="C3" t="s">
        <v>103</v>
      </c>
      <c r="D3" t="s">
        <v>120</v>
      </c>
      <c r="E3">
        <v>50</v>
      </c>
      <c r="F3">
        <v>40</v>
      </c>
      <c r="G3">
        <v>36</v>
      </c>
      <c r="H3">
        <v>35</v>
      </c>
      <c r="I3">
        <v>40</v>
      </c>
      <c r="J3">
        <v>37</v>
      </c>
      <c r="K3">
        <v>35</v>
      </c>
      <c r="L3">
        <v>31</v>
      </c>
      <c r="M3">
        <v>37</v>
      </c>
      <c r="N3">
        <v>31</v>
      </c>
      <c r="O3">
        <v>30</v>
      </c>
      <c r="P3">
        <v>35</v>
      </c>
      <c r="Q3">
        <v>37</v>
      </c>
    </row>
    <row r="4" spans="1:17" x14ac:dyDescent="0.25">
      <c r="A4" t="s">
        <v>20</v>
      </c>
      <c r="B4" s="5" t="s">
        <v>143</v>
      </c>
      <c r="C4" t="s">
        <v>103</v>
      </c>
      <c r="D4" t="s">
        <v>115</v>
      </c>
      <c r="E4">
        <v>43</v>
      </c>
      <c r="F4">
        <v>34</v>
      </c>
      <c r="G4">
        <v>32</v>
      </c>
      <c r="H4">
        <v>37</v>
      </c>
      <c r="I4">
        <v>35</v>
      </c>
      <c r="J4">
        <v>37</v>
      </c>
      <c r="K4">
        <v>35</v>
      </c>
      <c r="L4">
        <v>34</v>
      </c>
      <c r="M4">
        <v>35</v>
      </c>
      <c r="N4">
        <v>34</v>
      </c>
      <c r="O4">
        <v>35</v>
      </c>
      <c r="P4">
        <v>33</v>
      </c>
      <c r="Q4">
        <v>30</v>
      </c>
    </row>
    <row r="5" spans="1:17" x14ac:dyDescent="0.25">
      <c r="A5" t="s">
        <v>20</v>
      </c>
      <c r="B5" s="5" t="s">
        <v>143</v>
      </c>
      <c r="C5" t="s">
        <v>103</v>
      </c>
      <c r="D5" t="s">
        <v>82</v>
      </c>
      <c r="E5">
        <v>40</v>
      </c>
      <c r="F5">
        <v>39</v>
      </c>
      <c r="G5">
        <v>32</v>
      </c>
      <c r="H5">
        <v>38</v>
      </c>
      <c r="I5">
        <v>35</v>
      </c>
      <c r="J5">
        <v>32</v>
      </c>
      <c r="K5">
        <v>34</v>
      </c>
      <c r="L5">
        <v>30</v>
      </c>
      <c r="M5">
        <v>40</v>
      </c>
      <c r="N5">
        <v>31</v>
      </c>
      <c r="O5">
        <v>40</v>
      </c>
      <c r="P5">
        <v>37</v>
      </c>
      <c r="Q5">
        <v>40</v>
      </c>
    </row>
    <row r="6" spans="1:17" x14ac:dyDescent="0.25">
      <c r="A6" t="s">
        <v>20</v>
      </c>
      <c r="B6" s="5" t="s">
        <v>143</v>
      </c>
      <c r="C6" t="s">
        <v>103</v>
      </c>
      <c r="D6" t="s">
        <v>116</v>
      </c>
      <c r="E6">
        <v>39</v>
      </c>
      <c r="F6">
        <v>35</v>
      </c>
      <c r="G6">
        <v>40</v>
      </c>
      <c r="H6">
        <v>31</v>
      </c>
      <c r="I6">
        <v>31</v>
      </c>
      <c r="J6">
        <v>32</v>
      </c>
      <c r="K6">
        <v>37</v>
      </c>
      <c r="L6">
        <v>40</v>
      </c>
      <c r="M6">
        <v>31</v>
      </c>
      <c r="N6">
        <v>35</v>
      </c>
      <c r="O6">
        <v>32</v>
      </c>
      <c r="P6">
        <v>37</v>
      </c>
      <c r="Q6">
        <v>40</v>
      </c>
    </row>
    <row r="7" spans="1:17" x14ac:dyDescent="0.25">
      <c r="A7" t="s">
        <v>20</v>
      </c>
      <c r="B7" s="5" t="s">
        <v>143</v>
      </c>
      <c r="C7" t="s">
        <v>103</v>
      </c>
      <c r="D7" t="s">
        <v>114</v>
      </c>
      <c r="E7">
        <v>37</v>
      </c>
      <c r="F7">
        <v>40</v>
      </c>
      <c r="G7">
        <v>35</v>
      </c>
      <c r="H7">
        <v>36</v>
      </c>
      <c r="I7">
        <v>39</v>
      </c>
      <c r="J7">
        <v>35</v>
      </c>
      <c r="K7">
        <v>40</v>
      </c>
      <c r="L7">
        <v>32</v>
      </c>
      <c r="M7">
        <v>32</v>
      </c>
      <c r="N7">
        <v>38</v>
      </c>
      <c r="O7">
        <v>38</v>
      </c>
      <c r="P7">
        <v>40</v>
      </c>
      <c r="Q7">
        <v>30</v>
      </c>
    </row>
    <row r="8" spans="1:17" x14ac:dyDescent="0.25">
      <c r="A8" t="s">
        <v>20</v>
      </c>
      <c r="B8" s="5" t="s">
        <v>143</v>
      </c>
      <c r="C8" t="s">
        <v>103</v>
      </c>
      <c r="D8" t="s">
        <v>118</v>
      </c>
      <c r="E8">
        <v>32</v>
      </c>
      <c r="F8">
        <v>30</v>
      </c>
      <c r="G8">
        <v>35</v>
      </c>
      <c r="H8">
        <v>32</v>
      </c>
      <c r="I8">
        <v>31</v>
      </c>
      <c r="J8">
        <v>30</v>
      </c>
      <c r="K8">
        <v>36</v>
      </c>
      <c r="L8">
        <v>40</v>
      </c>
      <c r="M8">
        <v>33</v>
      </c>
      <c r="N8">
        <v>39</v>
      </c>
      <c r="O8">
        <v>30</v>
      </c>
      <c r="P8">
        <v>38</v>
      </c>
      <c r="Q8">
        <v>34</v>
      </c>
    </row>
    <row r="9" spans="1:17" x14ac:dyDescent="0.25">
      <c r="A9" t="s">
        <v>20</v>
      </c>
      <c r="B9" s="5" t="s">
        <v>143</v>
      </c>
      <c r="C9" t="s">
        <v>103</v>
      </c>
      <c r="D9" t="s">
        <v>113</v>
      </c>
      <c r="E9">
        <v>35</v>
      </c>
      <c r="F9">
        <v>34</v>
      </c>
      <c r="G9">
        <v>39</v>
      </c>
      <c r="H9">
        <v>35</v>
      </c>
      <c r="I9">
        <v>34</v>
      </c>
      <c r="J9">
        <v>37</v>
      </c>
      <c r="K9">
        <v>35</v>
      </c>
      <c r="L9">
        <v>35</v>
      </c>
      <c r="M9">
        <v>34</v>
      </c>
      <c r="N9">
        <v>39</v>
      </c>
      <c r="O9">
        <v>32</v>
      </c>
      <c r="P9">
        <v>37</v>
      </c>
      <c r="Q9">
        <v>31</v>
      </c>
    </row>
    <row r="10" spans="1:17" x14ac:dyDescent="0.25">
      <c r="A10" t="s">
        <v>20</v>
      </c>
      <c r="B10" s="5" t="s">
        <v>143</v>
      </c>
      <c r="C10" t="s">
        <v>103</v>
      </c>
      <c r="D10" t="s">
        <v>119</v>
      </c>
      <c r="E10">
        <v>36</v>
      </c>
      <c r="F10">
        <v>33</v>
      </c>
      <c r="G10">
        <v>38</v>
      </c>
      <c r="H10">
        <v>40</v>
      </c>
      <c r="I10">
        <v>30</v>
      </c>
      <c r="J10">
        <v>38</v>
      </c>
      <c r="K10">
        <v>34</v>
      </c>
      <c r="L10">
        <v>31</v>
      </c>
      <c r="M10">
        <v>37</v>
      </c>
      <c r="N10">
        <v>38</v>
      </c>
      <c r="O10">
        <v>38</v>
      </c>
      <c r="P10">
        <v>34</v>
      </c>
      <c r="Q10">
        <v>39</v>
      </c>
    </row>
    <row r="11" spans="1:17" x14ac:dyDescent="0.25">
      <c r="A11" t="s">
        <v>20</v>
      </c>
      <c r="B11" s="5" t="s">
        <v>143</v>
      </c>
      <c r="C11" t="s">
        <v>103</v>
      </c>
      <c r="D11" t="s">
        <v>81</v>
      </c>
      <c r="E11">
        <v>34</v>
      </c>
      <c r="F11">
        <v>36</v>
      </c>
      <c r="G11">
        <v>35</v>
      </c>
      <c r="H11">
        <v>30</v>
      </c>
      <c r="I11">
        <v>39</v>
      </c>
      <c r="J11">
        <v>32</v>
      </c>
      <c r="K11">
        <v>37</v>
      </c>
      <c r="L11">
        <v>37</v>
      </c>
      <c r="M11">
        <v>31</v>
      </c>
      <c r="N11">
        <v>34</v>
      </c>
      <c r="O11">
        <v>40</v>
      </c>
      <c r="P11">
        <v>30</v>
      </c>
      <c r="Q11">
        <v>40</v>
      </c>
    </row>
    <row r="12" spans="1:17" x14ac:dyDescent="0.25">
      <c r="A12" t="s">
        <v>20</v>
      </c>
      <c r="B12" s="5" t="s">
        <v>143</v>
      </c>
      <c r="C12" t="s">
        <v>103</v>
      </c>
      <c r="D12" t="s">
        <v>117</v>
      </c>
      <c r="E12">
        <v>35</v>
      </c>
      <c r="F12">
        <v>38</v>
      </c>
      <c r="G12">
        <v>38</v>
      </c>
      <c r="H12">
        <v>35</v>
      </c>
      <c r="I12">
        <v>37</v>
      </c>
      <c r="J12">
        <v>34</v>
      </c>
      <c r="K12">
        <v>33</v>
      </c>
      <c r="L12">
        <v>31</v>
      </c>
      <c r="M12">
        <v>36</v>
      </c>
      <c r="N12">
        <v>32</v>
      </c>
      <c r="O12">
        <v>40</v>
      </c>
      <c r="P12">
        <v>36</v>
      </c>
      <c r="Q12">
        <v>31</v>
      </c>
    </row>
    <row r="13" spans="1:17" x14ac:dyDescent="0.25">
      <c r="B13" s="5"/>
    </row>
    <row r="14" spans="1:17" x14ac:dyDescent="0.25">
      <c r="A14" t="s">
        <v>20</v>
      </c>
      <c r="B14" s="5" t="s">
        <v>143</v>
      </c>
      <c r="C14" t="s">
        <v>78</v>
      </c>
      <c r="D14" t="s">
        <v>105</v>
      </c>
      <c r="E14">
        <v>39</v>
      </c>
      <c r="F14">
        <v>40</v>
      </c>
      <c r="G14">
        <v>43</v>
      </c>
      <c r="H14">
        <v>48</v>
      </c>
      <c r="I14">
        <v>40</v>
      </c>
      <c r="J14">
        <v>45</v>
      </c>
      <c r="K14">
        <v>41</v>
      </c>
      <c r="L14">
        <v>48</v>
      </c>
      <c r="M14">
        <v>44</v>
      </c>
      <c r="N14">
        <v>45</v>
      </c>
      <c r="O14">
        <v>49</v>
      </c>
      <c r="P14">
        <v>42</v>
      </c>
      <c r="Q14">
        <v>42</v>
      </c>
    </row>
    <row r="15" spans="1:17" x14ac:dyDescent="0.25">
      <c r="A15" t="s">
        <v>20</v>
      </c>
      <c r="B15" s="5" t="s">
        <v>143</v>
      </c>
      <c r="C15" t="s">
        <v>78</v>
      </c>
      <c r="D15" t="s">
        <v>86</v>
      </c>
      <c r="E15">
        <v>42</v>
      </c>
      <c r="F15">
        <v>45</v>
      </c>
      <c r="G15">
        <v>49</v>
      </c>
      <c r="H15">
        <v>50</v>
      </c>
      <c r="I15">
        <v>48</v>
      </c>
      <c r="J15">
        <v>48</v>
      </c>
      <c r="K15">
        <v>49</v>
      </c>
      <c r="L15">
        <v>45</v>
      </c>
      <c r="M15">
        <v>47</v>
      </c>
      <c r="N15">
        <v>43</v>
      </c>
      <c r="O15">
        <v>48</v>
      </c>
      <c r="P15">
        <v>40</v>
      </c>
      <c r="Q15">
        <v>44</v>
      </c>
    </row>
    <row r="16" spans="1:17" x14ac:dyDescent="0.25">
      <c r="A16" t="s">
        <v>20</v>
      </c>
      <c r="B16" s="5" t="s">
        <v>143</v>
      </c>
      <c r="C16" t="s">
        <v>78</v>
      </c>
      <c r="D16" t="s">
        <v>87</v>
      </c>
      <c r="E16">
        <v>50</v>
      </c>
      <c r="F16">
        <v>50</v>
      </c>
      <c r="G16">
        <v>50</v>
      </c>
      <c r="H16">
        <v>40</v>
      </c>
      <c r="I16">
        <v>41</v>
      </c>
      <c r="J16">
        <v>48</v>
      </c>
      <c r="K16">
        <v>40</v>
      </c>
      <c r="L16">
        <v>43</v>
      </c>
      <c r="M16">
        <v>47</v>
      </c>
      <c r="N16">
        <v>44</v>
      </c>
      <c r="O16">
        <v>43</v>
      </c>
      <c r="P16">
        <v>40</v>
      </c>
      <c r="Q16">
        <v>45</v>
      </c>
    </row>
    <row r="17" spans="1:17" x14ac:dyDescent="0.25">
      <c r="A17" t="s">
        <v>20</v>
      </c>
      <c r="B17" s="5" t="s">
        <v>143</v>
      </c>
      <c r="C17" t="s">
        <v>78</v>
      </c>
      <c r="D17" t="s">
        <v>111</v>
      </c>
      <c r="E17">
        <v>40</v>
      </c>
      <c r="F17">
        <v>43</v>
      </c>
      <c r="G17">
        <v>41</v>
      </c>
      <c r="H17">
        <v>42</v>
      </c>
      <c r="I17">
        <v>46</v>
      </c>
      <c r="J17">
        <v>46</v>
      </c>
      <c r="K17">
        <v>40</v>
      </c>
      <c r="L17">
        <v>45</v>
      </c>
      <c r="M17">
        <v>44</v>
      </c>
      <c r="N17">
        <v>42</v>
      </c>
      <c r="O17">
        <v>43</v>
      </c>
      <c r="P17">
        <v>46</v>
      </c>
      <c r="Q17">
        <v>43</v>
      </c>
    </row>
    <row r="18" spans="1:17" x14ac:dyDescent="0.25">
      <c r="A18" t="s">
        <v>20</v>
      </c>
      <c r="B18" s="5" t="s">
        <v>143</v>
      </c>
      <c r="C18" t="s">
        <v>78</v>
      </c>
      <c r="D18" t="s">
        <v>108</v>
      </c>
      <c r="E18">
        <v>47</v>
      </c>
      <c r="F18">
        <v>41</v>
      </c>
      <c r="G18">
        <v>42</v>
      </c>
      <c r="H18">
        <v>41</v>
      </c>
      <c r="I18">
        <v>50</v>
      </c>
      <c r="J18">
        <v>44</v>
      </c>
      <c r="K18">
        <v>42</v>
      </c>
      <c r="L18">
        <v>43</v>
      </c>
      <c r="M18">
        <v>45</v>
      </c>
      <c r="N18">
        <v>40</v>
      </c>
      <c r="O18">
        <v>45</v>
      </c>
      <c r="P18">
        <v>44</v>
      </c>
      <c r="Q18">
        <v>41</v>
      </c>
    </row>
    <row r="19" spans="1:17" x14ac:dyDescent="0.25">
      <c r="A19" t="s">
        <v>20</v>
      </c>
      <c r="B19" s="5" t="s">
        <v>143</v>
      </c>
      <c r="C19" t="s">
        <v>78</v>
      </c>
      <c r="D19" t="s">
        <v>109</v>
      </c>
      <c r="E19">
        <v>42</v>
      </c>
      <c r="F19">
        <v>48</v>
      </c>
      <c r="G19">
        <v>45</v>
      </c>
      <c r="H19">
        <v>49</v>
      </c>
      <c r="I19">
        <v>43</v>
      </c>
      <c r="J19">
        <v>41</v>
      </c>
      <c r="K19">
        <v>48</v>
      </c>
      <c r="L19">
        <v>42</v>
      </c>
      <c r="M19">
        <v>40</v>
      </c>
      <c r="N19">
        <v>46</v>
      </c>
      <c r="O19">
        <v>50</v>
      </c>
      <c r="P19">
        <v>45</v>
      </c>
      <c r="Q19">
        <v>47</v>
      </c>
    </row>
    <row r="20" spans="1:17" x14ac:dyDescent="0.25">
      <c r="A20" t="s">
        <v>20</v>
      </c>
      <c r="B20" s="5" t="s">
        <v>143</v>
      </c>
      <c r="C20" t="s">
        <v>78</v>
      </c>
      <c r="D20" t="s">
        <v>112</v>
      </c>
      <c r="E20">
        <v>47</v>
      </c>
      <c r="F20">
        <v>41</v>
      </c>
      <c r="G20">
        <v>42</v>
      </c>
      <c r="H20">
        <v>42</v>
      </c>
      <c r="I20">
        <v>41</v>
      </c>
      <c r="J20">
        <v>50</v>
      </c>
      <c r="K20">
        <v>43</v>
      </c>
      <c r="L20">
        <v>41</v>
      </c>
      <c r="M20">
        <v>44</v>
      </c>
      <c r="N20">
        <v>42</v>
      </c>
      <c r="O20">
        <v>40</v>
      </c>
      <c r="P20">
        <v>49</v>
      </c>
      <c r="Q20">
        <v>49</v>
      </c>
    </row>
    <row r="21" spans="1:17" x14ac:dyDescent="0.25">
      <c r="A21" t="s">
        <v>20</v>
      </c>
      <c r="B21" s="5" t="s">
        <v>143</v>
      </c>
      <c r="C21" t="s">
        <v>78</v>
      </c>
      <c r="D21" t="s">
        <v>106</v>
      </c>
      <c r="E21">
        <v>41</v>
      </c>
      <c r="F21">
        <v>44</v>
      </c>
      <c r="G21">
        <v>40</v>
      </c>
      <c r="H21">
        <v>50</v>
      </c>
      <c r="I21">
        <v>50</v>
      </c>
      <c r="J21">
        <v>43</v>
      </c>
      <c r="K21">
        <v>43</v>
      </c>
      <c r="L21">
        <v>40</v>
      </c>
      <c r="M21">
        <v>48</v>
      </c>
      <c r="N21">
        <v>46</v>
      </c>
      <c r="O21">
        <v>42</v>
      </c>
      <c r="P21">
        <v>49</v>
      </c>
      <c r="Q21">
        <v>48</v>
      </c>
    </row>
    <row r="22" spans="1:17" x14ac:dyDescent="0.25">
      <c r="A22" t="s">
        <v>20</v>
      </c>
      <c r="B22" s="5" t="s">
        <v>143</v>
      </c>
      <c r="C22" t="s">
        <v>78</v>
      </c>
      <c r="D22" t="s">
        <v>110</v>
      </c>
      <c r="E22">
        <v>49</v>
      </c>
      <c r="F22">
        <v>48</v>
      </c>
      <c r="G22">
        <v>47</v>
      </c>
      <c r="H22">
        <v>47</v>
      </c>
      <c r="I22">
        <v>48</v>
      </c>
      <c r="J22">
        <v>48</v>
      </c>
      <c r="K22">
        <v>41</v>
      </c>
      <c r="L22">
        <v>44</v>
      </c>
      <c r="M22">
        <v>44</v>
      </c>
      <c r="N22">
        <v>43</v>
      </c>
      <c r="O22">
        <v>48</v>
      </c>
      <c r="P22">
        <v>46</v>
      </c>
      <c r="Q22">
        <v>48</v>
      </c>
    </row>
    <row r="23" spans="1:17" x14ac:dyDescent="0.25">
      <c r="A23" t="s">
        <v>20</v>
      </c>
      <c r="B23" s="5" t="s">
        <v>143</v>
      </c>
      <c r="C23" t="s">
        <v>78</v>
      </c>
      <c r="D23" t="s">
        <v>107</v>
      </c>
      <c r="E23">
        <v>47</v>
      </c>
      <c r="F23">
        <v>43</v>
      </c>
      <c r="G23">
        <v>41</v>
      </c>
      <c r="H23">
        <v>46</v>
      </c>
      <c r="I23">
        <v>43</v>
      </c>
      <c r="J23">
        <v>47</v>
      </c>
      <c r="K23">
        <v>48</v>
      </c>
      <c r="L23">
        <v>41</v>
      </c>
      <c r="M23">
        <v>43</v>
      </c>
      <c r="N23">
        <v>49</v>
      </c>
      <c r="O23">
        <v>45</v>
      </c>
      <c r="P23">
        <v>41</v>
      </c>
      <c r="Q23">
        <v>41</v>
      </c>
    </row>
    <row r="24" spans="1:17" x14ac:dyDescent="0.25">
      <c r="B24" s="5"/>
    </row>
    <row r="25" spans="1:17" x14ac:dyDescent="0.25">
      <c r="A25" t="s">
        <v>20</v>
      </c>
      <c r="B25" s="5" t="s">
        <v>143</v>
      </c>
      <c r="C25" t="str">
        <f>List!$M$4</f>
        <v>Asia Pac</v>
      </c>
      <c r="D25" t="s">
        <v>83</v>
      </c>
      <c r="E25">
        <v>39</v>
      </c>
      <c r="F25">
        <v>40</v>
      </c>
      <c r="G25">
        <v>47</v>
      </c>
      <c r="H25">
        <v>47</v>
      </c>
      <c r="I25">
        <v>44</v>
      </c>
      <c r="J25">
        <v>50</v>
      </c>
      <c r="K25">
        <v>44</v>
      </c>
      <c r="L25">
        <v>44</v>
      </c>
      <c r="M25">
        <v>41</v>
      </c>
      <c r="N25">
        <v>44</v>
      </c>
      <c r="O25">
        <v>40</v>
      </c>
      <c r="P25">
        <v>40</v>
      </c>
      <c r="Q25">
        <v>41</v>
      </c>
    </row>
    <row r="26" spans="1:17" x14ac:dyDescent="0.25">
      <c r="A26" t="s">
        <v>20</v>
      </c>
      <c r="B26" s="5" t="s">
        <v>143</v>
      </c>
      <c r="C26" t="str">
        <f>List!$M$4</f>
        <v>Asia Pac</v>
      </c>
      <c r="D26" t="s">
        <v>124</v>
      </c>
      <c r="E26">
        <v>39</v>
      </c>
      <c r="F26">
        <v>41</v>
      </c>
      <c r="G26">
        <v>40</v>
      </c>
      <c r="H26">
        <v>40</v>
      </c>
      <c r="I26">
        <v>49</v>
      </c>
      <c r="J26">
        <v>46</v>
      </c>
      <c r="K26">
        <v>48</v>
      </c>
      <c r="L26">
        <v>49</v>
      </c>
      <c r="M26">
        <v>48</v>
      </c>
      <c r="N26">
        <v>44</v>
      </c>
      <c r="O26">
        <v>46</v>
      </c>
      <c r="P26">
        <v>48</v>
      </c>
      <c r="Q26">
        <v>47</v>
      </c>
    </row>
    <row r="27" spans="1:17" x14ac:dyDescent="0.25">
      <c r="A27" t="s">
        <v>20</v>
      </c>
      <c r="B27" s="5" t="s">
        <v>143</v>
      </c>
      <c r="C27" t="str">
        <f>List!$M$4</f>
        <v>Asia Pac</v>
      </c>
      <c r="D27" t="s">
        <v>126</v>
      </c>
      <c r="E27">
        <v>49</v>
      </c>
      <c r="F27">
        <v>40</v>
      </c>
      <c r="G27">
        <v>50</v>
      </c>
      <c r="H27">
        <v>48</v>
      </c>
      <c r="I27">
        <v>50</v>
      </c>
      <c r="J27">
        <v>46</v>
      </c>
      <c r="K27">
        <v>46</v>
      </c>
      <c r="L27">
        <v>41</v>
      </c>
      <c r="M27">
        <v>45</v>
      </c>
      <c r="N27">
        <v>50</v>
      </c>
      <c r="O27">
        <v>42</v>
      </c>
      <c r="P27">
        <v>50</v>
      </c>
      <c r="Q27">
        <v>46</v>
      </c>
    </row>
    <row r="28" spans="1:17" x14ac:dyDescent="0.25">
      <c r="A28" t="s">
        <v>20</v>
      </c>
      <c r="B28" s="5" t="s">
        <v>143</v>
      </c>
      <c r="C28" t="str">
        <f>List!$M$4</f>
        <v>Asia Pac</v>
      </c>
      <c r="D28" t="s">
        <v>84</v>
      </c>
      <c r="E28">
        <v>49</v>
      </c>
      <c r="F28">
        <v>49</v>
      </c>
      <c r="G28">
        <v>49</v>
      </c>
      <c r="H28">
        <v>48</v>
      </c>
      <c r="I28">
        <v>47</v>
      </c>
      <c r="J28">
        <v>43</v>
      </c>
      <c r="K28">
        <v>46</v>
      </c>
      <c r="L28">
        <v>44</v>
      </c>
      <c r="M28">
        <v>41</v>
      </c>
      <c r="N28">
        <v>46</v>
      </c>
      <c r="O28">
        <v>44</v>
      </c>
      <c r="P28">
        <v>50</v>
      </c>
      <c r="Q28">
        <v>50</v>
      </c>
    </row>
    <row r="29" spans="1:17" x14ac:dyDescent="0.25">
      <c r="A29" t="s">
        <v>20</v>
      </c>
      <c r="B29" s="5" t="s">
        <v>143</v>
      </c>
      <c r="C29" t="str">
        <f>List!$M$4</f>
        <v>Asia Pac</v>
      </c>
      <c r="D29" t="s">
        <v>122</v>
      </c>
      <c r="E29">
        <v>46</v>
      </c>
      <c r="F29">
        <v>49</v>
      </c>
      <c r="G29">
        <v>48</v>
      </c>
      <c r="H29">
        <v>47</v>
      </c>
      <c r="I29">
        <v>46</v>
      </c>
      <c r="J29">
        <v>43</v>
      </c>
      <c r="K29">
        <v>44</v>
      </c>
      <c r="L29">
        <v>50</v>
      </c>
      <c r="M29">
        <v>44</v>
      </c>
      <c r="N29">
        <v>48</v>
      </c>
      <c r="O29">
        <v>49</v>
      </c>
      <c r="P29">
        <v>48</v>
      </c>
      <c r="Q29">
        <v>41</v>
      </c>
    </row>
    <row r="30" spans="1:17" x14ac:dyDescent="0.25">
      <c r="A30" t="s">
        <v>20</v>
      </c>
      <c r="B30" s="5" t="s">
        <v>143</v>
      </c>
      <c r="C30" t="str">
        <f>List!$M$4</f>
        <v>Asia Pac</v>
      </c>
      <c r="D30" t="s">
        <v>85</v>
      </c>
      <c r="E30">
        <v>42</v>
      </c>
      <c r="F30">
        <v>46</v>
      </c>
      <c r="G30">
        <v>48</v>
      </c>
      <c r="H30">
        <v>49</v>
      </c>
      <c r="I30">
        <v>46</v>
      </c>
      <c r="J30">
        <v>42</v>
      </c>
      <c r="K30">
        <v>44</v>
      </c>
      <c r="L30">
        <v>44</v>
      </c>
      <c r="M30">
        <v>40</v>
      </c>
      <c r="N30">
        <v>46</v>
      </c>
      <c r="O30">
        <v>49</v>
      </c>
      <c r="P30">
        <v>49</v>
      </c>
      <c r="Q30">
        <v>40</v>
      </c>
    </row>
    <row r="31" spans="1:17" x14ac:dyDescent="0.25">
      <c r="A31" t="s">
        <v>20</v>
      </c>
      <c r="B31" s="5" t="s">
        <v>143</v>
      </c>
      <c r="C31" t="str">
        <f>List!$M$4</f>
        <v>Asia Pac</v>
      </c>
      <c r="D31" t="s">
        <v>127</v>
      </c>
      <c r="E31">
        <v>50</v>
      </c>
      <c r="F31">
        <v>49</v>
      </c>
      <c r="G31">
        <v>44</v>
      </c>
      <c r="H31">
        <v>47</v>
      </c>
      <c r="I31">
        <v>48</v>
      </c>
      <c r="J31">
        <v>43</v>
      </c>
      <c r="K31">
        <v>42</v>
      </c>
      <c r="L31">
        <v>46</v>
      </c>
      <c r="M31">
        <v>49</v>
      </c>
      <c r="N31">
        <v>42</v>
      </c>
      <c r="O31">
        <v>47</v>
      </c>
      <c r="P31">
        <v>44</v>
      </c>
      <c r="Q31">
        <v>44</v>
      </c>
    </row>
    <row r="32" spans="1:17" x14ac:dyDescent="0.25">
      <c r="A32" t="s">
        <v>20</v>
      </c>
      <c r="B32" s="5" t="s">
        <v>143</v>
      </c>
      <c r="C32" t="str">
        <f>List!$M$4</f>
        <v>Asia Pac</v>
      </c>
      <c r="D32" t="s">
        <v>121</v>
      </c>
      <c r="E32">
        <v>44</v>
      </c>
      <c r="F32">
        <v>42</v>
      </c>
      <c r="G32">
        <v>43</v>
      </c>
      <c r="H32">
        <v>44</v>
      </c>
      <c r="I32">
        <v>49</v>
      </c>
      <c r="J32">
        <v>44</v>
      </c>
      <c r="K32">
        <v>47</v>
      </c>
      <c r="L32">
        <v>46</v>
      </c>
      <c r="M32">
        <v>40</v>
      </c>
      <c r="N32">
        <v>41</v>
      </c>
      <c r="O32">
        <v>42</v>
      </c>
      <c r="P32">
        <v>41</v>
      </c>
      <c r="Q32">
        <v>42</v>
      </c>
    </row>
    <row r="33" spans="1:17" x14ac:dyDescent="0.25">
      <c r="A33" t="s">
        <v>20</v>
      </c>
      <c r="B33" s="5" t="s">
        <v>143</v>
      </c>
      <c r="C33" t="str">
        <f>List!$M$4</f>
        <v>Asia Pac</v>
      </c>
      <c r="D33" t="s">
        <v>123</v>
      </c>
      <c r="E33">
        <v>40</v>
      </c>
      <c r="F33">
        <v>50</v>
      </c>
      <c r="G33">
        <v>43</v>
      </c>
      <c r="H33">
        <v>44</v>
      </c>
      <c r="I33">
        <v>44</v>
      </c>
      <c r="J33">
        <v>40</v>
      </c>
      <c r="K33">
        <v>42</v>
      </c>
      <c r="L33">
        <v>41</v>
      </c>
      <c r="M33">
        <v>50</v>
      </c>
      <c r="N33">
        <v>50</v>
      </c>
      <c r="O33">
        <v>48</v>
      </c>
      <c r="P33">
        <v>47</v>
      </c>
      <c r="Q33">
        <v>43</v>
      </c>
    </row>
    <row r="34" spans="1:17" x14ac:dyDescent="0.25">
      <c r="A34" t="s">
        <v>20</v>
      </c>
      <c r="B34" s="5" t="s">
        <v>143</v>
      </c>
      <c r="C34" t="str">
        <f>List!$M$4</f>
        <v>Asia Pac</v>
      </c>
      <c r="D34" t="s">
        <v>125</v>
      </c>
      <c r="E34">
        <v>43</v>
      </c>
      <c r="F34">
        <v>46</v>
      </c>
      <c r="G34">
        <v>48</v>
      </c>
      <c r="H34">
        <v>41</v>
      </c>
      <c r="I34">
        <v>45</v>
      </c>
      <c r="J34">
        <v>47</v>
      </c>
      <c r="K34">
        <v>47</v>
      </c>
      <c r="L34">
        <v>48</v>
      </c>
      <c r="M34">
        <v>48</v>
      </c>
      <c r="N34">
        <v>45</v>
      </c>
      <c r="O34">
        <v>43</v>
      </c>
      <c r="P34">
        <v>46</v>
      </c>
      <c r="Q34">
        <v>50</v>
      </c>
    </row>
    <row r="35" spans="1:17" x14ac:dyDescent="0.25">
      <c r="B35" s="5"/>
    </row>
    <row r="36" spans="1:17" x14ac:dyDescent="0.25">
      <c r="A36" t="s">
        <v>20</v>
      </c>
      <c r="B36" s="5" t="s">
        <v>143</v>
      </c>
      <c r="C36" t="s">
        <v>79</v>
      </c>
      <c r="D36" t="s">
        <v>133</v>
      </c>
      <c r="E36">
        <v>42</v>
      </c>
      <c r="F36">
        <v>46</v>
      </c>
      <c r="G36">
        <v>26</v>
      </c>
      <c r="H36">
        <v>30</v>
      </c>
      <c r="I36">
        <v>48</v>
      </c>
      <c r="J36">
        <v>22</v>
      </c>
      <c r="K36">
        <v>41</v>
      </c>
      <c r="L36">
        <v>48</v>
      </c>
      <c r="M36">
        <v>42</v>
      </c>
      <c r="N36">
        <v>34</v>
      </c>
      <c r="O36">
        <v>26</v>
      </c>
      <c r="P36">
        <v>18</v>
      </c>
      <c r="Q36">
        <v>32</v>
      </c>
    </row>
    <row r="37" spans="1:17" x14ac:dyDescent="0.25">
      <c r="A37" t="s">
        <v>20</v>
      </c>
      <c r="B37" s="5" t="s">
        <v>143</v>
      </c>
      <c r="C37" t="s">
        <v>79</v>
      </c>
      <c r="D37" t="s">
        <v>137</v>
      </c>
      <c r="E37">
        <v>25</v>
      </c>
      <c r="F37">
        <v>22</v>
      </c>
      <c r="G37">
        <v>49</v>
      </c>
      <c r="H37">
        <v>49</v>
      </c>
      <c r="I37">
        <v>41</v>
      </c>
      <c r="J37">
        <v>39</v>
      </c>
      <c r="K37">
        <v>19</v>
      </c>
      <c r="L37">
        <v>31</v>
      </c>
      <c r="M37">
        <v>22</v>
      </c>
      <c r="N37">
        <v>41</v>
      </c>
      <c r="O37">
        <v>20</v>
      </c>
      <c r="P37">
        <v>27</v>
      </c>
      <c r="Q37">
        <v>49</v>
      </c>
    </row>
    <row r="38" spans="1:17" x14ac:dyDescent="0.25">
      <c r="A38" t="s">
        <v>20</v>
      </c>
      <c r="B38" s="5" t="s">
        <v>143</v>
      </c>
      <c r="C38" t="s">
        <v>79</v>
      </c>
      <c r="D38" t="s">
        <v>134</v>
      </c>
      <c r="E38">
        <v>35</v>
      </c>
      <c r="F38">
        <v>20</v>
      </c>
      <c r="G38">
        <v>16</v>
      </c>
      <c r="H38">
        <v>28</v>
      </c>
      <c r="I38">
        <v>41</v>
      </c>
      <c r="J38">
        <v>45</v>
      </c>
      <c r="K38">
        <v>23</v>
      </c>
      <c r="L38">
        <v>39</v>
      </c>
      <c r="M38">
        <v>45</v>
      </c>
      <c r="N38">
        <v>41</v>
      </c>
      <c r="O38">
        <v>39</v>
      </c>
      <c r="P38">
        <v>16</v>
      </c>
      <c r="Q38">
        <v>37</v>
      </c>
    </row>
    <row r="39" spans="1:17" x14ac:dyDescent="0.25">
      <c r="A39" t="s">
        <v>20</v>
      </c>
      <c r="B39" s="5" t="s">
        <v>143</v>
      </c>
      <c r="C39" t="s">
        <v>79</v>
      </c>
      <c r="D39" t="s">
        <v>132</v>
      </c>
      <c r="E39">
        <v>40</v>
      </c>
      <c r="F39">
        <v>41</v>
      </c>
      <c r="G39">
        <v>43</v>
      </c>
      <c r="H39">
        <v>38</v>
      </c>
      <c r="I39">
        <v>32</v>
      </c>
      <c r="J39">
        <v>19</v>
      </c>
      <c r="K39">
        <v>27</v>
      </c>
      <c r="L39">
        <v>21</v>
      </c>
      <c r="M39">
        <v>27</v>
      </c>
      <c r="N39">
        <v>39</v>
      </c>
      <c r="O39">
        <v>37</v>
      </c>
      <c r="P39">
        <v>29</v>
      </c>
      <c r="Q39">
        <v>25</v>
      </c>
    </row>
    <row r="40" spans="1:17" x14ac:dyDescent="0.25">
      <c r="A40" t="s">
        <v>20</v>
      </c>
      <c r="B40" s="5" t="s">
        <v>143</v>
      </c>
      <c r="C40" t="s">
        <v>79</v>
      </c>
      <c r="D40" t="s">
        <v>136</v>
      </c>
      <c r="E40">
        <v>45</v>
      </c>
      <c r="F40">
        <v>50</v>
      </c>
      <c r="G40">
        <v>21</v>
      </c>
      <c r="H40">
        <v>26</v>
      </c>
      <c r="I40">
        <v>40</v>
      </c>
      <c r="J40">
        <v>26</v>
      </c>
      <c r="K40">
        <v>48</v>
      </c>
      <c r="L40">
        <v>48</v>
      </c>
      <c r="M40">
        <v>29</v>
      </c>
      <c r="N40">
        <v>37</v>
      </c>
      <c r="O40">
        <v>35</v>
      </c>
      <c r="P40">
        <v>32</v>
      </c>
      <c r="Q40">
        <v>36</v>
      </c>
    </row>
    <row r="41" spans="1:17" x14ac:dyDescent="0.25">
      <c r="A41" t="s">
        <v>20</v>
      </c>
      <c r="B41" s="5" t="s">
        <v>143</v>
      </c>
      <c r="C41" t="s">
        <v>79</v>
      </c>
      <c r="D41" t="s">
        <v>138</v>
      </c>
      <c r="E41">
        <v>32</v>
      </c>
      <c r="F41">
        <v>29</v>
      </c>
      <c r="G41">
        <v>45</v>
      </c>
      <c r="H41">
        <v>47</v>
      </c>
      <c r="I41">
        <v>19</v>
      </c>
      <c r="J41">
        <v>47</v>
      </c>
      <c r="K41">
        <v>17</v>
      </c>
      <c r="L41">
        <v>35</v>
      </c>
      <c r="M41">
        <v>46</v>
      </c>
      <c r="N41">
        <v>19</v>
      </c>
      <c r="O41">
        <v>50</v>
      </c>
      <c r="P41">
        <v>18</v>
      </c>
      <c r="Q41">
        <v>22</v>
      </c>
    </row>
    <row r="42" spans="1:17" x14ac:dyDescent="0.25">
      <c r="A42" t="s">
        <v>20</v>
      </c>
      <c r="B42" s="5" t="s">
        <v>143</v>
      </c>
      <c r="C42" t="s">
        <v>79</v>
      </c>
      <c r="D42" t="s">
        <v>131</v>
      </c>
      <c r="E42">
        <v>22</v>
      </c>
      <c r="F42">
        <v>20</v>
      </c>
      <c r="G42">
        <v>26</v>
      </c>
      <c r="H42">
        <v>40</v>
      </c>
      <c r="I42">
        <v>30</v>
      </c>
      <c r="J42">
        <v>18</v>
      </c>
      <c r="K42">
        <v>33</v>
      </c>
      <c r="L42">
        <v>40</v>
      </c>
      <c r="M42">
        <v>43</v>
      </c>
      <c r="N42">
        <v>37</v>
      </c>
      <c r="O42">
        <v>15</v>
      </c>
      <c r="P42">
        <v>47</v>
      </c>
      <c r="Q42">
        <v>35</v>
      </c>
    </row>
    <row r="43" spans="1:17" x14ac:dyDescent="0.25">
      <c r="A43" t="s">
        <v>20</v>
      </c>
      <c r="B43" s="5" t="s">
        <v>143</v>
      </c>
      <c r="C43" t="s">
        <v>79</v>
      </c>
      <c r="D43" t="s">
        <v>129</v>
      </c>
      <c r="E43">
        <v>22</v>
      </c>
      <c r="F43">
        <v>21</v>
      </c>
      <c r="G43">
        <v>32</v>
      </c>
      <c r="H43">
        <v>28</v>
      </c>
      <c r="I43">
        <v>43</v>
      </c>
      <c r="J43">
        <v>45</v>
      </c>
      <c r="K43">
        <v>20</v>
      </c>
      <c r="L43">
        <v>17</v>
      </c>
      <c r="M43">
        <v>46</v>
      </c>
      <c r="N43">
        <v>25</v>
      </c>
      <c r="O43">
        <v>42</v>
      </c>
      <c r="P43">
        <v>50</v>
      </c>
      <c r="Q43">
        <v>34</v>
      </c>
    </row>
    <row r="44" spans="1:17" x14ac:dyDescent="0.25">
      <c r="A44" t="s">
        <v>20</v>
      </c>
      <c r="B44" s="5" t="s">
        <v>143</v>
      </c>
      <c r="C44" t="s">
        <v>79</v>
      </c>
      <c r="D44" t="s">
        <v>135</v>
      </c>
      <c r="E44">
        <v>40</v>
      </c>
      <c r="F44">
        <v>29</v>
      </c>
      <c r="G44">
        <v>27</v>
      </c>
      <c r="H44">
        <v>43</v>
      </c>
      <c r="I44">
        <v>21</v>
      </c>
      <c r="J44">
        <v>34</v>
      </c>
      <c r="K44">
        <v>41</v>
      </c>
      <c r="L44">
        <v>43</v>
      </c>
      <c r="M44">
        <v>50</v>
      </c>
      <c r="N44">
        <v>48</v>
      </c>
      <c r="O44">
        <v>39</v>
      </c>
      <c r="P44">
        <v>40</v>
      </c>
      <c r="Q44">
        <v>31</v>
      </c>
    </row>
    <row r="45" spans="1:17" x14ac:dyDescent="0.25">
      <c r="A45" t="s">
        <v>20</v>
      </c>
      <c r="B45" s="5" t="s">
        <v>143</v>
      </c>
      <c r="C45" t="s">
        <v>79</v>
      </c>
      <c r="D45" t="s">
        <v>130</v>
      </c>
      <c r="E45">
        <v>38</v>
      </c>
      <c r="F45">
        <v>32</v>
      </c>
      <c r="G45">
        <v>38</v>
      </c>
      <c r="H45">
        <v>25</v>
      </c>
      <c r="I45">
        <v>21</v>
      </c>
      <c r="J45">
        <v>28</v>
      </c>
      <c r="K45">
        <v>38</v>
      </c>
      <c r="L45">
        <v>27</v>
      </c>
      <c r="M45">
        <v>47</v>
      </c>
      <c r="N45">
        <v>15</v>
      </c>
      <c r="O45">
        <v>47</v>
      </c>
      <c r="P45">
        <v>36</v>
      </c>
      <c r="Q45">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vt:lpstr>
      <vt:lpstr>Piv</vt:lpstr>
      <vt:lpstr>ChtData</vt:lpstr>
      <vt:lpstr>Finances</vt:lpstr>
      <vt:lpstr>Products</vt:lpstr>
      <vt:lpstr>Stats</vt:lpstr>
      <vt:lpstr>Other</vt:lpstr>
      <vt:lpstr>Targ</vt:lpstr>
      <vt:lpstr>FTE</vt:lpstr>
      <vt:lpstr>Calc</vt:lpstr>
      <vt:lpstr>Graph</vt:lpstr>
      <vt:lpstr>Result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SHAJEDUL ISLAM</dc:creator>
  <cp:lastModifiedBy>SHAJEDUL ISLAM</cp:lastModifiedBy>
  <cp:lastPrinted>2021-09-10T17:22:27Z</cp:lastPrinted>
  <dcterms:created xsi:type="dcterms:W3CDTF">2014-05-12T06:47:46Z</dcterms:created>
  <dcterms:modified xsi:type="dcterms:W3CDTF">2021-09-10T17:22:34Z</dcterms:modified>
</cp:coreProperties>
</file>